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earpdc1-my.sharepoint.com/personal/shelby_peterson_earpdc_org/Documents/"/>
    </mc:Choice>
  </mc:AlternateContent>
  <xr:revisionPtr revIDLastSave="0" documentId="8_{CBD00E7B-887D-4CC0-BE9E-6DC4F6F3CC37}" xr6:coauthVersionLast="47" xr6:coauthVersionMax="47" xr10:uidLastSave="{00000000-0000-0000-0000-000000000000}"/>
  <bookViews>
    <workbookView xWindow="-120" yWindow="-120" windowWidth="29040" windowHeight="15840" firstSheet="4" activeTab="4" xr2:uid="{FA97F19C-4D56-45D4-B22A-7783545B4159}"/>
  </bookViews>
  <sheets>
    <sheet name="Employment" sheetId="3" r:id="rId1"/>
    <sheet name="Employment (Cont.)" sheetId="29" r:id="rId2"/>
    <sheet name="Occ. Status" sheetId="4" r:id="rId3"/>
    <sheet name="Median HH Income" sheetId="5" r:id="rId4"/>
    <sheet name="Poverty" sheetId="8" r:id="rId5"/>
    <sheet name="Ed. Attainment" sheetId="9" r:id="rId6"/>
    <sheet name="Industry" sheetId="11" r:id="rId7"/>
    <sheet name="Population" sheetId="14" r:id="rId8"/>
    <sheet name="City Pop." sheetId="16" r:id="rId9"/>
    <sheet name="Age" sheetId="17" r:id="rId10"/>
    <sheet name="Bus. Overview" sheetId="20" r:id="rId11"/>
    <sheet name="Bus. Trends" sheetId="22" r:id="rId12"/>
    <sheet name="School Systems" sheetId="28" r:id="rId13"/>
    <sheet name="Race" sheetId="3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 i="32" l="1"/>
  <c r="S6" i="32"/>
  <c r="Q6" i="32"/>
  <c r="O6" i="32"/>
  <c r="M6" i="32"/>
  <c r="K6" i="32"/>
  <c r="I6" i="32"/>
  <c r="G6" i="32"/>
  <c r="E6" i="32"/>
  <c r="C6" i="32"/>
  <c r="X8" i="32"/>
  <c r="W5" i="32"/>
  <c r="W7" i="32"/>
  <c r="X7" i="32" s="1"/>
  <c r="W4" i="32"/>
  <c r="X4" i="32" l="1"/>
  <c r="X5" i="32"/>
  <c r="W6" i="32"/>
  <c r="X6" i="32" l="1"/>
  <c r="H64" i="16" l="1"/>
  <c r="G64" i="16"/>
  <c r="F64" i="16"/>
  <c r="H63" i="16"/>
  <c r="G63" i="16"/>
  <c r="F63" i="16"/>
  <c r="H62" i="16"/>
  <c r="G62" i="16"/>
  <c r="F62" i="16"/>
  <c r="H61" i="16"/>
  <c r="G61" i="16"/>
  <c r="F61" i="16"/>
  <c r="H60" i="16"/>
  <c r="G60" i="16"/>
  <c r="F60" i="16"/>
  <c r="H59" i="16"/>
  <c r="G59" i="16"/>
  <c r="F59" i="16"/>
  <c r="H58" i="16"/>
  <c r="G58" i="16"/>
  <c r="F58" i="16"/>
  <c r="H57" i="16"/>
  <c r="G57" i="16"/>
  <c r="F57" i="16"/>
  <c r="H56" i="16"/>
  <c r="G56" i="16"/>
  <c r="F56" i="16"/>
  <c r="H55" i="16"/>
  <c r="G55" i="16"/>
  <c r="F55" i="16"/>
  <c r="H54" i="16"/>
  <c r="G54" i="16"/>
  <c r="F54" i="16"/>
  <c r="H53" i="16"/>
  <c r="G53" i="16"/>
  <c r="F53" i="16"/>
  <c r="H52" i="16"/>
  <c r="G52" i="16"/>
  <c r="F52" i="16"/>
  <c r="H51" i="16"/>
  <c r="G51" i="16"/>
  <c r="F51" i="16"/>
  <c r="H50" i="16"/>
  <c r="G50" i="16"/>
  <c r="F50" i="16"/>
  <c r="H49" i="16"/>
  <c r="G49" i="16"/>
  <c r="F49" i="16"/>
  <c r="H48" i="16"/>
  <c r="G48" i="16"/>
  <c r="F48" i="16"/>
  <c r="H47" i="16"/>
  <c r="G47" i="16"/>
  <c r="F47" i="16"/>
  <c r="H46" i="16"/>
  <c r="G46" i="16"/>
  <c r="F46" i="16"/>
  <c r="H45" i="16"/>
  <c r="G45" i="16"/>
  <c r="F45" i="16"/>
  <c r="H44" i="16"/>
  <c r="G44" i="16"/>
  <c r="F44" i="16"/>
  <c r="H43" i="16"/>
  <c r="G43" i="16"/>
  <c r="F43" i="16"/>
  <c r="H42" i="16"/>
  <c r="G42" i="16"/>
  <c r="F42" i="16"/>
  <c r="H41" i="16"/>
  <c r="G41" i="16"/>
  <c r="F41" i="16"/>
  <c r="H40" i="16"/>
  <c r="G40" i="16"/>
  <c r="F40" i="16"/>
  <c r="H39" i="16"/>
  <c r="F38" i="16"/>
  <c r="H37" i="16"/>
  <c r="G37" i="16"/>
  <c r="F37" i="16"/>
  <c r="H36" i="16"/>
  <c r="G36" i="16"/>
  <c r="F36" i="16"/>
  <c r="H35" i="16"/>
  <c r="G35" i="16"/>
  <c r="F35" i="16"/>
  <c r="H34" i="16"/>
  <c r="G34" i="16"/>
  <c r="F34" i="16"/>
  <c r="H33" i="16"/>
  <c r="G33" i="16"/>
  <c r="F33" i="16"/>
  <c r="H32" i="16"/>
  <c r="H31" i="16"/>
  <c r="G31" i="16"/>
  <c r="F31" i="16"/>
  <c r="H30" i="16"/>
  <c r="G30" i="16"/>
  <c r="F30" i="16"/>
  <c r="H29" i="16"/>
  <c r="G29" i="16"/>
  <c r="F29" i="16"/>
  <c r="H28" i="16"/>
  <c r="G28" i="16"/>
  <c r="F28" i="16"/>
  <c r="H27" i="16"/>
  <c r="G27" i="16"/>
  <c r="F27" i="16"/>
  <c r="H26" i="16"/>
  <c r="G26" i="16"/>
  <c r="F26" i="16"/>
  <c r="H25" i="16"/>
  <c r="G25" i="16"/>
  <c r="F25" i="16"/>
  <c r="H24" i="16"/>
  <c r="G24" i="16"/>
  <c r="F24" i="16"/>
  <c r="H23" i="16"/>
  <c r="G23" i="16"/>
  <c r="F23" i="16"/>
  <c r="F22" i="16"/>
  <c r="H21" i="16"/>
  <c r="G21" i="16"/>
  <c r="F21" i="16"/>
  <c r="H20" i="16"/>
  <c r="G20" i="16"/>
  <c r="F20" i="16"/>
  <c r="H19" i="16"/>
  <c r="G19" i="16"/>
  <c r="F19" i="16"/>
  <c r="H18" i="16"/>
  <c r="G18" i="16"/>
  <c r="F18" i="16"/>
  <c r="H17" i="16"/>
  <c r="G17" i="16"/>
  <c r="F17" i="16"/>
  <c r="H16" i="16"/>
  <c r="G16" i="16"/>
  <c r="F16" i="16"/>
  <c r="H15" i="16"/>
  <c r="H14" i="16"/>
  <c r="G14" i="16"/>
  <c r="F14" i="16"/>
  <c r="H13" i="16"/>
  <c r="G13" i="16"/>
  <c r="F13" i="16"/>
  <c r="H12" i="16"/>
  <c r="G12" i="16"/>
  <c r="F12" i="16"/>
  <c r="H11" i="16"/>
  <c r="G11" i="16"/>
  <c r="F11" i="16"/>
  <c r="H10" i="16"/>
  <c r="G10" i="16"/>
  <c r="F10" i="16"/>
  <c r="F9" i="16"/>
  <c r="H8" i="16"/>
  <c r="G8" i="16"/>
  <c r="F8" i="16"/>
  <c r="H7" i="16"/>
  <c r="G7" i="16"/>
  <c r="F7" i="16"/>
  <c r="H6" i="16"/>
  <c r="G6" i="16"/>
  <c r="F6" i="16"/>
  <c r="H5" i="16"/>
  <c r="G5" i="16"/>
  <c r="F5" i="16"/>
  <c r="H4" i="16"/>
  <c r="G4" i="16"/>
  <c r="F4" i="16"/>
  <c r="P4" i="4" l="1"/>
  <c r="P5" i="4"/>
  <c r="P6" i="4"/>
  <c r="P7" i="4"/>
  <c r="P8" i="4"/>
  <c r="P9" i="4"/>
  <c r="P10" i="4"/>
  <c r="P11" i="4"/>
  <c r="P12" i="4"/>
  <c r="P13" i="4"/>
  <c r="P14" i="4"/>
  <c r="P3" i="4"/>
</calcChain>
</file>

<file path=xl/sharedStrings.xml><?xml version="1.0" encoding="utf-8"?>
<sst xmlns="http://schemas.openxmlformats.org/spreadsheetml/2006/main" count="586" uniqueCount="233">
  <si>
    <t>Calhoun County</t>
  </si>
  <si>
    <t>Labor Force</t>
  </si>
  <si>
    <t>Unemployment Rate</t>
  </si>
  <si>
    <t># Employed</t>
  </si>
  <si>
    <t>Geography</t>
  </si>
  <si>
    <t>% Change</t>
  </si>
  <si>
    <t>Chambers County</t>
  </si>
  <si>
    <t>Cherokee County</t>
  </si>
  <si>
    <t>Clay County</t>
  </si>
  <si>
    <t>Cleburne County</t>
  </si>
  <si>
    <t>Coosa County</t>
  </si>
  <si>
    <t>Etowah County</t>
  </si>
  <si>
    <t>Randolph County</t>
  </si>
  <si>
    <t>Talladega County</t>
  </si>
  <si>
    <t>Tallapoosa County</t>
  </si>
  <si>
    <t>Region Total</t>
  </si>
  <si>
    <t>Alabama</t>
  </si>
  <si>
    <t># Unemployed</t>
  </si>
  <si>
    <t>N/A</t>
  </si>
  <si>
    <t>Management/Business</t>
  </si>
  <si>
    <t>Service</t>
  </si>
  <si>
    <t>Sales and Office</t>
  </si>
  <si>
    <t>Nat. Resources/Construction</t>
  </si>
  <si>
    <t>Production/Transportation</t>
  </si>
  <si>
    <t>% of Total</t>
  </si>
  <si>
    <t>Total</t>
  </si>
  <si>
    <t>Less than $25K</t>
  </si>
  <si>
    <t>$25-$74,999</t>
  </si>
  <si>
    <t>$75,000+</t>
  </si>
  <si>
    <t>S2503</t>
  </si>
  <si>
    <t xml:space="preserve">Region </t>
  </si>
  <si>
    <t>Calhoun</t>
  </si>
  <si>
    <t>Chambers</t>
  </si>
  <si>
    <t>Cherokee</t>
  </si>
  <si>
    <t>Clay</t>
  </si>
  <si>
    <t>Cleburne</t>
  </si>
  <si>
    <t>Coosa</t>
  </si>
  <si>
    <t>Etowah</t>
  </si>
  <si>
    <t>Randolph</t>
  </si>
  <si>
    <t>Talladega</t>
  </si>
  <si>
    <t>Tallapoosa</t>
  </si>
  <si>
    <t>Total Persons Age 25+</t>
  </si>
  <si>
    <t>No High School Diploma or GED</t>
  </si>
  <si>
    <t>High School Diploma/GED</t>
  </si>
  <si>
    <t>Some College, no degree</t>
  </si>
  <si>
    <t>College Degree</t>
  </si>
  <si>
    <t>Number</t>
  </si>
  <si>
    <t>County</t>
  </si>
  <si>
    <t>acs</t>
  </si>
  <si>
    <t>Region %</t>
  </si>
  <si>
    <t>Anniston</t>
  </si>
  <si>
    <t>Lanett</t>
  </si>
  <si>
    <t>Valley</t>
  </si>
  <si>
    <t>Ashland</t>
  </si>
  <si>
    <t>Ranburne</t>
  </si>
  <si>
    <t>Gadsden</t>
  </si>
  <si>
    <t>Attalla</t>
  </si>
  <si>
    <t>Sylacauga</t>
  </si>
  <si>
    <t>Alexander City</t>
  </si>
  <si>
    <t>Dadeville</t>
  </si>
  <si>
    <t>Region</t>
  </si>
  <si>
    <t>United States</t>
  </si>
  <si>
    <t>2000-2010</t>
  </si>
  <si>
    <t>2010-2020</t>
  </si>
  <si>
    <t>Under 5</t>
  </si>
  <si>
    <t>45 to 64</t>
  </si>
  <si>
    <t>65 and Older</t>
  </si>
  <si>
    <t xml:space="preserve">Under 5 </t>
  </si>
  <si>
    <t>25 to 44</t>
  </si>
  <si>
    <t>Number of Paid Employees</t>
  </si>
  <si>
    <t>Annual Payroll</t>
  </si>
  <si>
    <t>Total Establishments</t>
  </si>
  <si>
    <t>Number of Establishments by Employee-Size Class</t>
  </si>
  <si>
    <t>Less than 20</t>
  </si>
  <si>
    <t>20 to 49</t>
  </si>
  <si>
    <t>50 to 99</t>
  </si>
  <si>
    <t>100 to 249</t>
  </si>
  <si>
    <t>250 to 499</t>
  </si>
  <si>
    <t>500 to 999</t>
  </si>
  <si>
    <t>1,000 or more</t>
  </si>
  <si>
    <t>Average Annual Wages</t>
  </si>
  <si>
    <t>Source: Census Bureau</t>
  </si>
  <si>
    <t>County Business Patterns</t>
  </si>
  <si>
    <t>Bureau of Labor Statistics</t>
  </si>
  <si>
    <t>-</t>
  </si>
  <si>
    <t>Sectors</t>
  </si>
  <si>
    <t>Number of Employees</t>
  </si>
  <si>
    <t># Change</t>
  </si>
  <si>
    <t xml:space="preserve"># Change </t>
  </si>
  <si>
    <t>Number of Establishments</t>
  </si>
  <si>
    <t xml:space="preserve">Calhoun </t>
  </si>
  <si>
    <t xml:space="preserve">Chambers </t>
  </si>
  <si>
    <t xml:space="preserve">Cherokee </t>
  </si>
  <si>
    <t xml:space="preserve">Clay </t>
  </si>
  <si>
    <t xml:space="preserve">Cleburne </t>
  </si>
  <si>
    <t xml:space="preserve">Coosa </t>
  </si>
  <si>
    <t xml:space="preserve">Etowah </t>
  </si>
  <si>
    <t xml:space="preserve">Randolph </t>
  </si>
  <si>
    <t xml:space="preserve">Talladega </t>
  </si>
  <si>
    <t xml:space="preserve">Tallapoosa </t>
  </si>
  <si>
    <t>Region as % of state</t>
  </si>
  <si>
    <t>Population</t>
  </si>
  <si>
    <t>Source:</t>
  </si>
  <si>
    <t>county bus patterns</t>
  </si>
  <si>
    <t xml:space="preserve">census bureau </t>
  </si>
  <si>
    <t>bureau of labor stats</t>
  </si>
  <si>
    <t>School System</t>
  </si>
  <si>
    <t>Number of Schools</t>
  </si>
  <si>
    <t>Number of Students</t>
  </si>
  <si>
    <t>% Eligible for Free or Reduced Lunch</t>
  </si>
  <si>
    <t>Student to Teacher Ratio</t>
  </si>
  <si>
    <t>College &amp; Career Readiness</t>
  </si>
  <si>
    <t>Anniston City</t>
  </si>
  <si>
    <t>Jacksonville City</t>
  </si>
  <si>
    <t>Oxford City</t>
  </si>
  <si>
    <t>Piedmont City</t>
  </si>
  <si>
    <t>Lanett City</t>
  </si>
  <si>
    <t>Attalla City</t>
  </si>
  <si>
    <t>Gadsden City</t>
  </si>
  <si>
    <t>Roanoke City</t>
  </si>
  <si>
    <t>Sylacauga City</t>
  </si>
  <si>
    <t>Talladega City</t>
  </si>
  <si>
    <t>Region Average</t>
  </si>
  <si>
    <t>Source: AL State Dept of Ed</t>
  </si>
  <si>
    <t>Chronic Absenteeism 2018-2019</t>
  </si>
  <si>
    <t xml:space="preserve">Average Daily Membership </t>
  </si>
  <si>
    <t xml:space="preserve">Graduation Rate         </t>
  </si>
  <si>
    <t>Civilian Labor Force</t>
  </si>
  <si>
    <t>Percent</t>
  </si>
  <si>
    <t>Employment</t>
  </si>
  <si>
    <t>Unemployment</t>
  </si>
  <si>
    <t>Unemployment Rate (%)</t>
  </si>
  <si>
    <t>Labor Force Participation Rate (%)</t>
  </si>
  <si>
    <t>Region (Average)</t>
  </si>
  <si>
    <t>State %</t>
  </si>
  <si>
    <t>Municipality</t>
  </si>
  <si>
    <t>1990-2000</t>
  </si>
  <si>
    <t>Altoona</t>
  </si>
  <si>
    <t>Blue Mountain*</t>
  </si>
  <si>
    <t>--</t>
  </si>
  <si>
    <t>Bon Air</t>
  </si>
  <si>
    <t>Camp Hill</t>
  </si>
  <si>
    <t>Cedar Bluff</t>
  </si>
  <si>
    <t>Centre</t>
  </si>
  <si>
    <t>Childersburg</t>
  </si>
  <si>
    <t>Cusseta**</t>
  </si>
  <si>
    <t>Daviston</t>
  </si>
  <si>
    <t>Edwardsville</t>
  </si>
  <si>
    <t>Five Points</t>
  </si>
  <si>
    <t>Fruithurst</t>
  </si>
  <si>
    <t>Gantt's Quarry</t>
  </si>
  <si>
    <t>Gaylesville</t>
  </si>
  <si>
    <t>Glencoe</t>
  </si>
  <si>
    <t>Goldville</t>
  </si>
  <si>
    <t>Goodwater</t>
  </si>
  <si>
    <t>Heflin</t>
  </si>
  <si>
    <t>Hobson City</t>
  </si>
  <si>
    <t>Hokes Bluff</t>
  </si>
  <si>
    <t>Jackson's Gap</t>
  </si>
  <si>
    <t>Jacksonville</t>
  </si>
  <si>
    <t>Kellyton**</t>
  </si>
  <si>
    <t>LaFayette</t>
  </si>
  <si>
    <t>Leesburg</t>
  </si>
  <si>
    <t>Lincoln</t>
  </si>
  <si>
    <t>Lineville</t>
  </si>
  <si>
    <t>Mountainboro*</t>
  </si>
  <si>
    <t>Munford**</t>
  </si>
  <si>
    <t>New Site</t>
  </si>
  <si>
    <t>Oak Grove</t>
  </si>
  <si>
    <t>Ohatchee</t>
  </si>
  <si>
    <t>Oxford</t>
  </si>
  <si>
    <t>Piedmont city</t>
  </si>
  <si>
    <t>Rainbow City</t>
  </si>
  <si>
    <t>Reece City</t>
  </si>
  <si>
    <t>Ridgeville</t>
  </si>
  <si>
    <t>Roanoke</t>
  </si>
  <si>
    <t>Rockford</t>
  </si>
  <si>
    <t>Sand Rock</t>
  </si>
  <si>
    <t>Sardis City</t>
  </si>
  <si>
    <t>Southside</t>
  </si>
  <si>
    <t>Talladega Springs</t>
  </si>
  <si>
    <t>Wadley</t>
  </si>
  <si>
    <t>Waldo</t>
  </si>
  <si>
    <t>Walnut Grove</t>
  </si>
  <si>
    <t>Waverly</t>
  </si>
  <si>
    <t>Weaver</t>
  </si>
  <si>
    <t>Wedowee</t>
  </si>
  <si>
    <t>Woodland</t>
  </si>
  <si>
    <t>*Blue Mountain annexed into the City of Anniston and Mountainboro annexed into the City of Boaz after the 2000 Census. The last residents of Gantt's Quarry had left by 2000. Cusseta, Kellyton and Munford incorporated after the 2000 Census. Fredonia incorporated after the 2010 Census, so no data is available.</t>
  </si>
  <si>
    <t>Black</t>
  </si>
  <si>
    <t>Other</t>
  </si>
  <si>
    <t>White</t>
  </si>
  <si>
    <t>Hispanic</t>
  </si>
  <si>
    <t>% Change Region</t>
  </si>
  <si>
    <t xml:space="preserve">Total </t>
  </si>
  <si>
    <t>Change 2016-2020</t>
  </si>
  <si>
    <t>https://data.census.gov/cedsci/table?q=S2503&amp;g=0400000US01</t>
  </si>
  <si>
    <t>https://data.census.gov/cedsci/table?t=Educational%20Attainment&amp;d=ACS%205-Year%20Estimates%20Data%20Profiles</t>
  </si>
  <si>
    <t>Total for all sectors (Civilian employed population 16 years and over)</t>
  </si>
  <si>
    <t>        Agriculture, forestry, fishing and hunting, and mining</t>
  </si>
  <si>
    <t>        Construction</t>
  </si>
  <si>
    <t>        Manufacturing</t>
  </si>
  <si>
    <t>        Wholesale trade</t>
  </si>
  <si>
    <t>        Retail trade</t>
  </si>
  <si>
    <t>        Transportation and warehousing, and utilities</t>
  </si>
  <si>
    <t>        Information</t>
  </si>
  <si>
    <t>        Finance and insurance, and real estate and rental and leasing</t>
  </si>
  <si>
    <t>        Professional, scientific, and management, and administrative and waste management services</t>
  </si>
  <si>
    <t>        Educational services, and health care and social assistance</t>
  </si>
  <si>
    <t>        Arts, entertainment, and recreation, and accommodation and food services</t>
  </si>
  <si>
    <t>        Other services, except public administration</t>
  </si>
  <si>
    <t>        Public administration</t>
  </si>
  <si>
    <t>5 to 19</t>
  </si>
  <si>
    <t>20 to 24</t>
  </si>
  <si>
    <t>Percent Change by Age Group, 2010 to 2020</t>
  </si>
  <si>
    <t>Population of East Alabama Counties by Age, 2010 and 2020</t>
  </si>
  <si>
    <t>Municipal Population, 1990-2020</t>
  </si>
  <si>
    <t>Population of the East Alabama Region</t>
  </si>
  <si>
    <t xml:space="preserve"> Employment by Industrial Sector in East Alabama, 2020</t>
  </si>
  <si>
    <t>Education Attainment in East Alabama Counties</t>
  </si>
  <si>
    <t xml:space="preserve">Median Household Income, East Alabama Region </t>
  </si>
  <si>
    <t xml:space="preserve"> Household Income, East Alabama Region 2020</t>
  </si>
  <si>
    <t xml:space="preserve"> Occupational Status, East Alabama Region 2020</t>
  </si>
  <si>
    <t>Annual Average Labor Force Estimates, 2016-2020</t>
  </si>
  <si>
    <t>Labor Force Participation and Unemployment, East Alabama Region 2016-2020</t>
  </si>
  <si>
    <t>This data came from BLS website</t>
  </si>
  <si>
    <t xml:space="preserve">This data came from Census County Business Patterns </t>
  </si>
  <si>
    <t>Overview of Business in East Alabama, 2020</t>
  </si>
  <si>
    <t>Business Trends in East Alabama, 2016 to 2020</t>
  </si>
  <si>
    <t>Table 0.0: School Systems in East Alabama, 2020-2021</t>
  </si>
  <si>
    <t>*</t>
  </si>
  <si>
    <t>*Due to the impact of COVID-19, the U.S. Department of Education (USDOE) issued a waiver to Alabama on June 9, 2021 waiving the requirement of reporting accountability results for the 2020-2021 school year.</t>
  </si>
  <si>
    <t>East Alabama Race and Hispanic Origin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</si>
</sst>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0.0%"/>
    <numFmt numFmtId="165" formatCode="_(* #,##0_);_(* \(#,##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color theme="1"/>
      <name val="Calibri"/>
      <family val="2"/>
      <scheme val="minor"/>
    </font>
    <font>
      <sz val="10"/>
      <name val="Arial"/>
      <family val="2"/>
    </font>
    <font>
      <sz val="10"/>
      <color indexed="8"/>
      <name val="Arial"/>
      <family val="2"/>
    </font>
    <font>
      <b/>
      <sz val="11"/>
      <name val="Calibri"/>
      <family val="2"/>
      <scheme val="minor"/>
    </font>
    <font>
      <b/>
      <sz val="10"/>
      <name val="Arial"/>
      <family val="2"/>
    </font>
    <font>
      <b/>
      <sz val="11"/>
      <name val="Calibri"/>
      <family val="2"/>
    </font>
    <font>
      <sz val="9"/>
      <name val="Arial"/>
      <family val="2"/>
    </font>
    <font>
      <b/>
      <sz val="11"/>
      <color rgb="FFFFFFFF"/>
      <name val="Calibri"/>
      <family val="2"/>
      <scheme val="minor"/>
    </font>
    <font>
      <sz val="11"/>
      <color rgb="FFFFFFFF"/>
      <name val="Calibri"/>
      <family val="2"/>
      <scheme val="minor"/>
    </font>
    <font>
      <b/>
      <sz val="11"/>
      <color rgb="FF000000"/>
      <name val="Calibri"/>
      <family val="2"/>
      <scheme val="minor"/>
    </font>
    <font>
      <sz val="11"/>
      <color rgb="FF000000"/>
      <name val="Calibri"/>
      <family val="2"/>
      <scheme val="minor"/>
    </font>
    <font>
      <sz val="10"/>
      <color rgb="FF000000"/>
      <name val="Arial"/>
      <family val="2"/>
    </font>
    <font>
      <sz val="11"/>
      <color rgb="FF212529"/>
      <name val="Microsoft Sans Serif"/>
      <family val="2"/>
    </font>
  </fonts>
  <fills count="1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indexed="2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262626"/>
        <bgColor rgb="FF000000"/>
      </patternFill>
    </fill>
    <fill>
      <patternFill patternType="solid">
        <fgColor rgb="FFBFBFBF"/>
        <bgColor rgb="FF000000"/>
      </patternFill>
    </fill>
    <fill>
      <patternFill patternType="solid">
        <fgColor rgb="FFD9D9D9"/>
        <bgColor rgb="FF000000"/>
      </patternFill>
    </fill>
    <fill>
      <patternFill patternType="solid">
        <fgColor rgb="FF000000"/>
        <bgColor rgb="FF000000"/>
      </patternFill>
    </fill>
    <fill>
      <patternFill patternType="solid">
        <fgColor rgb="FFFFFFFF"/>
        <bgColor rgb="FF000000"/>
      </patternFill>
    </fill>
    <fill>
      <patternFill patternType="solid">
        <fgColor rgb="FFE7E6E6"/>
        <bgColor rgb="FF000000"/>
      </patternFill>
    </fill>
    <fill>
      <patternFill patternType="solid">
        <fgColor rgb="FFFFFF00"/>
        <bgColor rgb="FF000000"/>
      </patternFill>
    </fill>
    <fill>
      <patternFill patternType="solid">
        <fgColor rgb="FFFFC000"/>
        <bgColor rgb="FF000000"/>
      </patternFill>
    </fill>
  </fills>
  <borders count="7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351">
    <xf numFmtId="0" fontId="0" fillId="0" borderId="0" xfId="0"/>
    <xf numFmtId="0" fontId="0" fillId="0" borderId="4" xfId="0" applyBorder="1"/>
    <xf numFmtId="164" fontId="0" fillId="0" borderId="4" xfId="1" applyNumberFormat="1" applyFont="1" applyBorder="1" applyAlignment="1">
      <alignment horizontal="center"/>
    </xf>
    <xf numFmtId="0" fontId="2" fillId="2" borderId="0" xfId="0" applyFont="1" applyFill="1" applyBorder="1" applyAlignment="1">
      <alignment horizontal="left"/>
    </xf>
    <xf numFmtId="0" fontId="0" fillId="0" borderId="6" xfId="0" applyBorder="1"/>
    <xf numFmtId="0" fontId="0" fillId="0" borderId="8" xfId="0" applyBorder="1"/>
    <xf numFmtId="9" fontId="0" fillId="0" borderId="0" xfId="1" applyFont="1"/>
    <xf numFmtId="164" fontId="0" fillId="0" borderId="0" xfId="0" applyNumberFormat="1"/>
    <xf numFmtId="0" fontId="2" fillId="0" borderId="0" xfId="0" applyFont="1" applyFill="1" applyBorder="1" applyAlignment="1">
      <alignment horizontal="left"/>
    </xf>
    <xf numFmtId="0" fontId="0" fillId="0" borderId="0" xfId="0" applyBorder="1"/>
    <xf numFmtId="0" fontId="0" fillId="0" borderId="22" xfId="0" applyBorder="1" applyAlignment="1">
      <alignment horizontal="center"/>
    </xf>
    <xf numFmtId="0" fontId="0" fillId="0" borderId="22" xfId="0" applyBorder="1"/>
    <xf numFmtId="0" fontId="0" fillId="0" borderId="19" xfId="0" applyBorder="1"/>
    <xf numFmtId="0" fontId="0" fillId="0" borderId="0" xfId="0" applyFill="1"/>
    <xf numFmtId="0" fontId="0" fillId="0" borderId="18" xfId="0" applyBorder="1"/>
    <xf numFmtId="3" fontId="6" fillId="0" borderId="22" xfId="0" applyNumberFormat="1" applyFont="1" applyBorder="1"/>
    <xf numFmtId="3" fontId="6" fillId="0" borderId="29" xfId="0" applyNumberFormat="1" applyFont="1" applyBorder="1"/>
    <xf numFmtId="0" fontId="4" fillId="0" borderId="0" xfId="0" applyFont="1"/>
    <xf numFmtId="3" fontId="6" fillId="0" borderId="23" xfId="0" applyNumberFormat="1" applyFont="1" applyBorder="1"/>
    <xf numFmtId="3" fontId="6" fillId="0" borderId="50" xfId="0" applyNumberFormat="1" applyFont="1" applyBorder="1"/>
    <xf numFmtId="3" fontId="6" fillId="0" borderId="32" xfId="0" applyNumberFormat="1" applyFont="1" applyBorder="1"/>
    <xf numFmtId="0" fontId="0" fillId="5" borderId="0" xfId="0" applyFill="1"/>
    <xf numFmtId="0" fontId="0" fillId="5" borderId="0" xfId="0" applyFill="1" applyBorder="1"/>
    <xf numFmtId="0" fontId="4" fillId="0" borderId="22" xfId="0" applyFont="1" applyBorder="1"/>
    <xf numFmtId="0" fontId="5" fillId="3" borderId="7" xfId="0" applyFont="1" applyFill="1" applyBorder="1" applyAlignment="1">
      <alignment horizontal="center"/>
    </xf>
    <xf numFmtId="164" fontId="0" fillId="0" borderId="22" xfId="0" applyNumberFormat="1" applyBorder="1"/>
    <xf numFmtId="0" fontId="4" fillId="0" borderId="23" xfId="0" applyFont="1" applyBorder="1"/>
    <xf numFmtId="0" fontId="4" fillId="0" borderId="31" xfId="0" applyFont="1" applyBorder="1"/>
    <xf numFmtId="0" fontId="0" fillId="0" borderId="0" xfId="0" applyAlignment="1">
      <alignment wrapText="1"/>
    </xf>
    <xf numFmtId="0" fontId="6" fillId="0" borderId="22" xfId="0" applyFont="1" applyBorder="1"/>
    <xf numFmtId="0" fontId="6" fillId="0" borderId="33" xfId="0" applyFont="1" applyBorder="1"/>
    <xf numFmtId="0" fontId="6" fillId="0" borderId="31" xfId="0" applyFont="1" applyBorder="1"/>
    <xf numFmtId="0" fontId="6" fillId="0" borderId="23" xfId="0" applyFont="1" applyBorder="1"/>
    <xf numFmtId="0" fontId="6" fillId="0" borderId="38" xfId="0" applyFont="1" applyBorder="1"/>
    <xf numFmtId="3" fontId="0" fillId="0" borderId="22" xfId="0" applyNumberFormat="1" applyBorder="1"/>
    <xf numFmtId="10" fontId="0" fillId="0" borderId="0" xfId="0" applyNumberFormat="1"/>
    <xf numFmtId="0" fontId="0" fillId="0" borderId="3" xfId="0" applyFill="1" applyBorder="1"/>
    <xf numFmtId="0" fontId="9" fillId="6" borderId="54" xfId="0" applyFont="1" applyFill="1" applyBorder="1" applyAlignment="1">
      <alignment horizontal="center" vertical="center" wrapText="1"/>
    </xf>
    <xf numFmtId="0" fontId="9" fillId="6" borderId="22"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29" xfId="0" applyFont="1" applyFill="1" applyBorder="1" applyAlignment="1">
      <alignment horizontal="center" vertical="center" wrapText="1"/>
    </xf>
    <xf numFmtId="1" fontId="0" fillId="0" borderId="11" xfId="0" applyNumberFormat="1" applyBorder="1"/>
    <xf numFmtId="3" fontId="0" fillId="0" borderId="54" xfId="0" applyNumberFormat="1" applyBorder="1" applyAlignment="1">
      <alignment horizontal="right"/>
    </xf>
    <xf numFmtId="3" fontId="0" fillId="0" borderId="22" xfId="0" applyNumberFormat="1" applyBorder="1" applyAlignment="1">
      <alignment horizontal="right"/>
    </xf>
    <xf numFmtId="3" fontId="6" fillId="0" borderId="22" xfId="0" applyNumberFormat="1" applyFont="1" applyBorder="1" applyAlignment="1">
      <alignment horizontal="right" vertical="center" wrapText="1"/>
    </xf>
    <xf numFmtId="3" fontId="6" fillId="0" borderId="45" xfId="0" applyNumberFormat="1" applyFont="1" applyBorder="1" applyAlignment="1">
      <alignment horizontal="right" vertical="center" wrapText="1"/>
    </xf>
    <xf numFmtId="164" fontId="6" fillId="7" borderId="29" xfId="0" applyNumberFormat="1" applyFont="1" applyFill="1" applyBorder="1" applyAlignment="1">
      <alignment horizontal="right" vertical="center" wrapText="1"/>
    </xf>
    <xf numFmtId="164" fontId="6" fillId="8" borderId="22" xfId="0" applyNumberFormat="1" applyFont="1" applyFill="1" applyBorder="1" applyAlignment="1">
      <alignment horizontal="right" vertical="center" wrapText="1"/>
    </xf>
    <xf numFmtId="164" fontId="0" fillId="8" borderId="45" xfId="0" applyNumberFormat="1" applyFill="1" applyBorder="1" applyAlignment="1">
      <alignment horizontal="right"/>
    </xf>
    <xf numFmtId="0" fontId="6" fillId="0" borderId="22" xfId="0" applyFont="1" applyBorder="1" applyAlignment="1">
      <alignment horizontal="right" vertical="center" wrapText="1"/>
    </xf>
    <xf numFmtId="0" fontId="7" fillId="0" borderId="11" xfId="0" applyFont="1" applyBorder="1" applyAlignment="1">
      <alignment vertical="center" wrapText="1"/>
    </xf>
    <xf numFmtId="164" fontId="6" fillId="8" borderId="29" xfId="0" applyNumberFormat="1" applyFont="1" applyFill="1" applyBorder="1" applyAlignment="1">
      <alignment horizontal="right" vertical="center" wrapText="1"/>
    </xf>
    <xf numFmtId="164" fontId="6" fillId="7" borderId="22" xfId="0" applyNumberFormat="1" applyFont="1" applyFill="1" applyBorder="1" applyAlignment="1">
      <alignment horizontal="right" vertical="center" wrapText="1"/>
    </xf>
    <xf numFmtId="0" fontId="6" fillId="0" borderId="22" xfId="0" quotePrefix="1" applyFont="1" applyBorder="1" applyAlignment="1">
      <alignment horizontal="right" vertical="center" wrapText="1"/>
    </xf>
    <xf numFmtId="0" fontId="6" fillId="0" borderId="45" xfId="0" quotePrefix="1" applyFont="1" applyBorder="1" applyAlignment="1">
      <alignment horizontal="right" vertical="center" wrapText="1"/>
    </xf>
    <xf numFmtId="164" fontId="6" fillId="7" borderId="29" xfId="0" quotePrefix="1" applyNumberFormat="1" applyFont="1" applyFill="1" applyBorder="1" applyAlignment="1">
      <alignment horizontal="right" vertical="center" wrapText="1"/>
    </xf>
    <xf numFmtId="164" fontId="0" fillId="7" borderId="45" xfId="0" applyNumberFormat="1" applyFill="1" applyBorder="1" applyAlignment="1">
      <alignment horizontal="right"/>
    </xf>
    <xf numFmtId="0" fontId="6" fillId="0" borderId="54" xfId="0" quotePrefix="1" applyFont="1" applyBorder="1" applyAlignment="1">
      <alignment horizontal="right"/>
    </xf>
    <xf numFmtId="0" fontId="6" fillId="0" borderId="29" xfId="0" quotePrefix="1" applyFont="1" applyBorder="1" applyAlignment="1">
      <alignment horizontal="right" vertical="center" wrapText="1"/>
    </xf>
    <xf numFmtId="164" fontId="6" fillId="0" borderId="22" xfId="0" applyNumberFormat="1" applyFont="1" applyBorder="1" applyAlignment="1">
      <alignment horizontal="right" vertical="center" wrapText="1"/>
    </xf>
    <xf numFmtId="164" fontId="0" fillId="8" borderId="45" xfId="0" quotePrefix="1" applyNumberFormat="1" applyFill="1" applyBorder="1" applyAlignment="1">
      <alignment horizontal="right"/>
    </xf>
    <xf numFmtId="0" fontId="6" fillId="0" borderId="54" xfId="0" quotePrefix="1" applyFont="1" applyBorder="1" applyAlignment="1">
      <alignment horizontal="right" vertical="center" wrapText="1"/>
    </xf>
    <xf numFmtId="164" fontId="0" fillId="7" borderId="45" xfId="0" quotePrefix="1" applyNumberFormat="1" applyFill="1" applyBorder="1" applyAlignment="1">
      <alignment horizontal="right"/>
    </xf>
    <xf numFmtId="0" fontId="7" fillId="0" borderId="58" xfId="0" applyFont="1" applyBorder="1" applyAlignment="1">
      <alignment vertical="center" wrapText="1"/>
    </xf>
    <xf numFmtId="3" fontId="0" fillId="0" borderId="66" xfId="0" applyNumberFormat="1" applyBorder="1" applyAlignment="1">
      <alignment horizontal="right"/>
    </xf>
    <xf numFmtId="3" fontId="0" fillId="0" borderId="33" xfId="0" applyNumberFormat="1" applyBorder="1" applyAlignment="1">
      <alignment horizontal="right"/>
    </xf>
    <xf numFmtId="0" fontId="6" fillId="0" borderId="33" xfId="0" applyFont="1" applyBorder="1" applyAlignment="1">
      <alignment horizontal="right" vertical="center" wrapText="1"/>
    </xf>
    <xf numFmtId="164" fontId="6" fillId="7" borderId="43" xfId="0" applyNumberFormat="1" applyFont="1" applyFill="1" applyBorder="1" applyAlignment="1">
      <alignment horizontal="right" vertical="center" wrapText="1"/>
    </xf>
    <xf numFmtId="164" fontId="6" fillId="8" borderId="33" xfId="0" applyNumberFormat="1" applyFont="1" applyFill="1" applyBorder="1" applyAlignment="1">
      <alignment horizontal="right" vertical="center" wrapText="1"/>
    </xf>
    <xf numFmtId="0" fontId="11" fillId="0" borderId="0" xfId="0" applyFont="1" applyAlignment="1">
      <alignment wrapText="1"/>
    </xf>
    <xf numFmtId="164" fontId="0" fillId="7" borderId="52" xfId="0" applyNumberFormat="1" applyFill="1" applyBorder="1" applyAlignment="1">
      <alignment horizontal="right"/>
    </xf>
    <xf numFmtId="165" fontId="6" fillId="0" borderId="45" xfId="2" applyNumberFormat="1" applyFont="1" applyBorder="1" applyAlignment="1">
      <alignment horizontal="right" vertical="center" wrapText="1"/>
    </xf>
    <xf numFmtId="165" fontId="6" fillId="0" borderId="45" xfId="2" quotePrefix="1" applyNumberFormat="1" applyFont="1" applyBorder="1" applyAlignment="1">
      <alignment horizontal="right" vertical="center" wrapText="1"/>
    </xf>
    <xf numFmtId="9" fontId="0" fillId="0" borderId="0" xfId="0" applyNumberFormat="1"/>
    <xf numFmtId="0" fontId="2" fillId="4" borderId="0" xfId="0" applyFont="1" applyFill="1" applyAlignment="1">
      <alignment horizontal="left"/>
    </xf>
    <xf numFmtId="0" fontId="9" fillId="6" borderId="9" xfId="0" applyFont="1" applyFill="1" applyBorder="1" applyAlignment="1">
      <alignment horizontal="center" vertical="center" wrapText="1"/>
    </xf>
    <xf numFmtId="0" fontId="9" fillId="6" borderId="77" xfId="0" applyFont="1" applyFill="1" applyBorder="1" applyAlignment="1">
      <alignment horizontal="center" vertical="center" wrapText="1"/>
    </xf>
    <xf numFmtId="0" fontId="10" fillId="6" borderId="64" xfId="0" applyFont="1" applyFill="1" applyBorder="1" applyAlignment="1">
      <alignment horizontal="center" wrapText="1"/>
    </xf>
    <xf numFmtId="0" fontId="10" fillId="6" borderId="27" xfId="0" applyFont="1" applyFill="1" applyBorder="1" applyAlignment="1">
      <alignment horizontal="center" wrapText="1"/>
    </xf>
    <xf numFmtId="0" fontId="10" fillId="6" borderId="35" xfId="0" applyFont="1" applyFill="1" applyBorder="1" applyAlignment="1">
      <alignment horizontal="center" wrapText="1"/>
    </xf>
    <xf numFmtId="0" fontId="9" fillId="6" borderId="27" xfId="0" applyFont="1" applyFill="1" applyBorder="1" applyAlignment="1">
      <alignment horizontal="center" vertical="center" wrapText="1"/>
    </xf>
    <xf numFmtId="0" fontId="9" fillId="6" borderId="35" xfId="0" applyFont="1" applyFill="1" applyBorder="1" applyAlignment="1">
      <alignment horizontal="center" vertical="center" wrapText="1"/>
    </xf>
    <xf numFmtId="0" fontId="2" fillId="4" borderId="3" xfId="0" applyFont="1" applyFill="1" applyBorder="1" applyAlignment="1">
      <alignment horizontal="left"/>
    </xf>
    <xf numFmtId="0" fontId="3" fillId="4" borderId="3" xfId="0" applyFont="1" applyFill="1" applyBorder="1" applyAlignment="1">
      <alignment horizontal="left"/>
    </xf>
    <xf numFmtId="0" fontId="12" fillId="9" borderId="0" xfId="0" applyFont="1" applyFill="1"/>
    <xf numFmtId="0" fontId="13" fillId="9" borderId="0" xfId="0" applyFont="1" applyFill="1"/>
    <xf numFmtId="0" fontId="14" fillId="10" borderId="1" xfId="0" applyFont="1" applyFill="1" applyBorder="1" applyAlignment="1">
      <alignment horizontal="center"/>
    </xf>
    <xf numFmtId="0" fontId="14" fillId="10" borderId="4" xfId="0" applyFont="1" applyFill="1" applyBorder="1" applyAlignment="1">
      <alignment horizontal="center"/>
    </xf>
    <xf numFmtId="0" fontId="15" fillId="0" borderId="4" xfId="0" applyFont="1" applyBorder="1"/>
    <xf numFmtId="3" fontId="15" fillId="0" borderId="4" xfId="0" applyNumberFormat="1" applyFont="1" applyBorder="1" applyAlignment="1">
      <alignment horizontal="center"/>
    </xf>
    <xf numFmtId="9" fontId="15" fillId="0" borderId="4" xfId="0" applyNumberFormat="1" applyFont="1" applyBorder="1" applyAlignment="1">
      <alignment horizontal="center"/>
    </xf>
    <xf numFmtId="10" fontId="15" fillId="0" borderId="4" xfId="0" applyNumberFormat="1" applyFont="1" applyBorder="1" applyAlignment="1">
      <alignment horizontal="center"/>
    </xf>
    <xf numFmtId="0" fontId="15" fillId="11" borderId="4" xfId="0" applyFont="1" applyFill="1" applyBorder="1"/>
    <xf numFmtId="3" fontId="15" fillId="11" borderId="4" xfId="0" applyNumberFormat="1" applyFont="1" applyFill="1" applyBorder="1" applyAlignment="1">
      <alignment horizontal="center"/>
    </xf>
    <xf numFmtId="0" fontId="15" fillId="11" borderId="4" xfId="0" applyFont="1" applyFill="1" applyBorder="1" applyAlignment="1">
      <alignment horizontal="center"/>
    </xf>
    <xf numFmtId="10" fontId="15" fillId="11" borderId="4" xfId="0" applyNumberFormat="1" applyFont="1" applyFill="1" applyBorder="1" applyAlignment="1">
      <alignment horizontal="center"/>
    </xf>
    <xf numFmtId="0" fontId="15" fillId="0" borderId="4" xfId="0" applyFont="1" applyBorder="1" applyAlignment="1">
      <alignment horizontal="center"/>
    </xf>
    <xf numFmtId="9" fontId="15" fillId="11" borderId="4" xfId="0" applyNumberFormat="1" applyFont="1" applyFill="1" applyBorder="1" applyAlignment="1">
      <alignment horizontal="center"/>
    </xf>
    <xf numFmtId="0" fontId="8" fillId="10" borderId="9" xfId="0" applyFont="1" applyFill="1" applyBorder="1" applyAlignment="1">
      <alignment horizontal="center"/>
    </xf>
    <xf numFmtId="0" fontId="8" fillId="10" borderId="16" xfId="0" applyFont="1" applyFill="1" applyBorder="1" applyAlignment="1">
      <alignment horizontal="center"/>
    </xf>
    <xf numFmtId="0" fontId="14" fillId="10" borderId="1" xfId="0" applyFont="1" applyFill="1" applyBorder="1" applyAlignment="1">
      <alignment horizontal="center"/>
    </xf>
    <xf numFmtId="0" fontId="14" fillId="10" borderId="2" xfId="0" applyFont="1" applyFill="1" applyBorder="1" applyAlignment="1">
      <alignment horizontal="center"/>
    </xf>
    <xf numFmtId="0" fontId="14" fillId="10" borderId="5" xfId="0" applyFont="1" applyFill="1" applyBorder="1" applyAlignment="1">
      <alignment horizontal="center"/>
    </xf>
    <xf numFmtId="0" fontId="14" fillId="10" borderId="2" xfId="0" applyFont="1" applyFill="1" applyBorder="1" applyAlignment="1">
      <alignment horizontal="center"/>
    </xf>
    <xf numFmtId="0" fontId="14" fillId="10" borderId="5" xfId="0" applyFont="1" applyFill="1" applyBorder="1" applyAlignment="1">
      <alignment horizontal="center"/>
    </xf>
    <xf numFmtId="0" fontId="15" fillId="0" borderId="0" xfId="0" applyFont="1"/>
    <xf numFmtId="0" fontId="15" fillId="13" borderId="3" xfId="0" applyFont="1" applyFill="1" applyBorder="1"/>
    <xf numFmtId="0" fontId="14" fillId="10" borderId="16" xfId="0" applyFont="1" applyFill="1" applyBorder="1" applyAlignment="1">
      <alignment horizontal="center"/>
    </xf>
    <xf numFmtId="0" fontId="14" fillId="10" borderId="3" xfId="0" applyFont="1" applyFill="1" applyBorder="1" applyAlignment="1">
      <alignment horizontal="center"/>
    </xf>
    <xf numFmtId="0" fontId="14" fillId="10" borderId="7" xfId="0" applyFont="1" applyFill="1" applyBorder="1" applyAlignment="1">
      <alignment horizontal="center"/>
    </xf>
    <xf numFmtId="3" fontId="15" fillId="0" borderId="31" xfId="0" applyNumberFormat="1" applyFont="1" applyBorder="1"/>
    <xf numFmtId="10" fontId="15" fillId="0" borderId="63" xfId="0" applyNumberFormat="1" applyFont="1" applyBorder="1"/>
    <xf numFmtId="3" fontId="15" fillId="0" borderId="22" xfId="0" applyNumberFormat="1" applyFont="1" applyBorder="1"/>
    <xf numFmtId="0" fontId="15" fillId="0" borderId="31" xfId="0" applyFont="1" applyBorder="1"/>
    <xf numFmtId="3" fontId="15" fillId="0" borderId="23" xfId="0" applyNumberFormat="1" applyFont="1" applyBorder="1"/>
    <xf numFmtId="3" fontId="15" fillId="0" borderId="33" xfId="0" applyNumberFormat="1" applyFont="1" applyBorder="1"/>
    <xf numFmtId="3" fontId="15" fillId="0" borderId="38" xfId="0" applyNumberFormat="1" applyFont="1" applyBorder="1"/>
    <xf numFmtId="0" fontId="14" fillId="10" borderId="9" xfId="0" applyFont="1" applyFill="1" applyBorder="1" applyAlignment="1">
      <alignment horizontal="center"/>
    </xf>
    <xf numFmtId="3" fontId="15" fillId="0" borderId="38" xfId="0" applyNumberFormat="1" applyFont="1" applyBorder="1" applyAlignment="1">
      <alignment horizontal="center"/>
    </xf>
    <xf numFmtId="3" fontId="15" fillId="0" borderId="31" xfId="0" applyNumberFormat="1" applyFont="1" applyBorder="1" applyAlignment="1">
      <alignment horizontal="center"/>
    </xf>
    <xf numFmtId="10" fontId="15" fillId="0" borderId="39" xfId="0" applyNumberFormat="1" applyFont="1" applyBorder="1"/>
    <xf numFmtId="3" fontId="15" fillId="0" borderId="22" xfId="0" applyNumberFormat="1" applyFont="1" applyBorder="1" applyAlignment="1">
      <alignment horizontal="center"/>
    </xf>
    <xf numFmtId="3" fontId="15" fillId="0" borderId="33" xfId="0" applyNumberFormat="1" applyFont="1" applyBorder="1" applyAlignment="1">
      <alignment horizontal="center"/>
    </xf>
    <xf numFmtId="0" fontId="15" fillId="0" borderId="22" xfId="0" applyFont="1" applyBorder="1" applyAlignment="1">
      <alignment horizontal="center"/>
    </xf>
    <xf numFmtId="10" fontId="15" fillId="0" borderId="31" xfId="0" applyNumberFormat="1" applyFont="1" applyBorder="1" applyAlignment="1">
      <alignment horizontal="center"/>
    </xf>
    <xf numFmtId="10" fontId="15" fillId="0" borderId="31" xfId="0" applyNumberFormat="1" applyFont="1" applyBorder="1"/>
    <xf numFmtId="10" fontId="15" fillId="0" borderId="22" xfId="0" applyNumberFormat="1" applyFont="1" applyBorder="1" applyAlignment="1">
      <alignment horizontal="center"/>
    </xf>
    <xf numFmtId="10" fontId="15" fillId="0" borderId="33" xfId="0" applyNumberFormat="1" applyFont="1" applyBorder="1" applyAlignment="1">
      <alignment horizontal="center"/>
    </xf>
    <xf numFmtId="0" fontId="15" fillId="0" borderId="6" xfId="0" applyFont="1" applyBorder="1"/>
    <xf numFmtId="0" fontId="12" fillId="12" borderId="0" xfId="0" applyFont="1" applyFill="1" applyAlignment="1">
      <alignment horizontal="left"/>
    </xf>
    <xf numFmtId="0" fontId="14" fillId="10" borderId="15" xfId="0" applyFont="1" applyFill="1" applyBorder="1" applyAlignment="1">
      <alignment horizontal="center"/>
    </xf>
    <xf numFmtId="0" fontId="14" fillId="10" borderId="63" xfId="0" applyFont="1" applyFill="1" applyBorder="1" applyAlignment="1">
      <alignment horizontal="center"/>
    </xf>
    <xf numFmtId="0" fontId="14" fillId="10" borderId="25" xfId="0" applyFont="1" applyFill="1" applyBorder="1" applyAlignment="1">
      <alignment horizontal="center"/>
    </xf>
    <xf numFmtId="0" fontId="14" fillId="10" borderId="9" xfId="0" applyFont="1" applyFill="1" applyBorder="1" applyAlignment="1">
      <alignment horizontal="center"/>
    </xf>
    <xf numFmtId="0" fontId="14" fillId="10" borderId="16" xfId="0" applyFont="1" applyFill="1" applyBorder="1" applyAlignment="1">
      <alignment horizontal="center"/>
    </xf>
    <xf numFmtId="0" fontId="14" fillId="10" borderId="14" xfId="0" applyFont="1" applyFill="1" applyBorder="1" applyAlignment="1">
      <alignment horizontal="center"/>
    </xf>
    <xf numFmtId="0" fontId="14" fillId="10" borderId="77" xfId="0" applyFont="1" applyFill="1" applyBorder="1" applyAlignment="1">
      <alignment horizontal="center"/>
    </xf>
    <xf numFmtId="0" fontId="14" fillId="10" borderId="21" xfId="0" applyFont="1" applyFill="1" applyBorder="1" applyAlignment="1">
      <alignment horizontal="center"/>
    </xf>
    <xf numFmtId="0" fontId="8" fillId="10" borderId="4" xfId="0" applyFont="1" applyFill="1" applyBorder="1" applyAlignment="1">
      <alignment horizontal="center"/>
    </xf>
    <xf numFmtId="0" fontId="15" fillId="0" borderId="0" xfId="0" applyFont="1" applyAlignment="1">
      <alignment horizontal="center"/>
    </xf>
    <xf numFmtId="0" fontId="12" fillId="9" borderId="3" xfId="0" applyFont="1" applyFill="1" applyBorder="1" applyAlignment="1">
      <alignment horizontal="left"/>
    </xf>
    <xf numFmtId="3" fontId="15" fillId="0" borderId="1" xfId="0" applyNumberFormat="1" applyFont="1" applyBorder="1" applyAlignment="1">
      <alignment horizontal="center"/>
    </xf>
    <xf numFmtId="3" fontId="15" fillId="0" borderId="5" xfId="0" applyNumberFormat="1"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3" fontId="15" fillId="14" borderId="1" xfId="0" applyNumberFormat="1" applyFont="1" applyFill="1" applyBorder="1" applyAlignment="1">
      <alignment horizontal="center"/>
    </xf>
    <xf numFmtId="3" fontId="15" fillId="14" borderId="5" xfId="0" applyNumberFormat="1" applyFont="1" applyFill="1" applyBorder="1" applyAlignment="1">
      <alignment horizontal="center"/>
    </xf>
    <xf numFmtId="0" fontId="14" fillId="10" borderId="8" xfId="0" applyFont="1" applyFill="1" applyBorder="1" applyAlignment="1">
      <alignment horizontal="center"/>
    </xf>
    <xf numFmtId="3" fontId="15" fillId="14" borderId="4" xfId="0" applyNumberFormat="1" applyFont="1" applyFill="1" applyBorder="1" applyAlignment="1">
      <alignment horizontal="center"/>
    </xf>
    <xf numFmtId="3" fontId="15" fillId="14" borderId="8" xfId="0" applyNumberFormat="1" applyFont="1" applyFill="1" applyBorder="1" applyAlignment="1">
      <alignment horizontal="center"/>
    </xf>
    <xf numFmtId="3" fontId="15" fillId="14" borderId="9" xfId="0" applyNumberFormat="1" applyFont="1" applyFill="1" applyBorder="1" applyAlignment="1">
      <alignment horizontal="center"/>
    </xf>
    <xf numFmtId="0" fontId="12" fillId="9" borderId="3" xfId="0" applyFont="1" applyFill="1" applyBorder="1" applyAlignment="1">
      <alignment horizontal="center"/>
    </xf>
    <xf numFmtId="6" fontId="15" fillId="0" borderId="1" xfId="0" applyNumberFormat="1" applyFont="1" applyBorder="1" applyAlignment="1">
      <alignment horizontal="center"/>
    </xf>
    <xf numFmtId="6" fontId="15" fillId="0" borderId="5" xfId="0" applyNumberFormat="1" applyFont="1" applyBorder="1" applyAlignment="1">
      <alignment horizontal="center"/>
    </xf>
    <xf numFmtId="0" fontId="12" fillId="12" borderId="3" xfId="0" applyFont="1" applyFill="1" applyBorder="1"/>
    <xf numFmtId="0" fontId="12" fillId="12" borderId="10" xfId="0" applyFont="1" applyFill="1" applyBorder="1"/>
    <xf numFmtId="0" fontId="15" fillId="12" borderId="0" xfId="0" applyFont="1" applyFill="1"/>
    <xf numFmtId="0" fontId="8" fillId="10" borderId="1" xfId="0" applyFont="1" applyFill="1" applyBorder="1" applyAlignment="1">
      <alignment horizontal="center"/>
    </xf>
    <xf numFmtId="3" fontId="15" fillId="0" borderId="4" xfId="0" applyNumberFormat="1" applyFont="1" applyBorder="1"/>
    <xf numFmtId="0" fontId="12" fillId="12" borderId="0" xfId="0" applyFont="1" applyFill="1"/>
    <xf numFmtId="0" fontId="13" fillId="12" borderId="0" xfId="0" applyFont="1" applyFill="1"/>
    <xf numFmtId="0" fontId="14" fillId="11" borderId="9" xfId="0" applyFont="1" applyFill="1" applyBorder="1" applyAlignment="1">
      <alignment horizontal="center"/>
    </xf>
    <xf numFmtId="0" fontId="14" fillId="11" borderId="1" xfId="0" applyFont="1" applyFill="1" applyBorder="1" applyAlignment="1">
      <alignment horizontal="center"/>
    </xf>
    <xf numFmtId="0" fontId="14" fillId="11" borderId="4" xfId="0" applyFont="1" applyFill="1" applyBorder="1" applyAlignment="1">
      <alignment horizontal="center"/>
    </xf>
    <xf numFmtId="0" fontId="14" fillId="11" borderId="7" xfId="0" applyFont="1" applyFill="1" applyBorder="1" applyAlignment="1">
      <alignment horizontal="center"/>
    </xf>
    <xf numFmtId="0" fontId="14" fillId="11" borderId="8" xfId="0" applyFont="1" applyFill="1" applyBorder="1" applyAlignment="1">
      <alignment horizontal="center"/>
    </xf>
    <xf numFmtId="0" fontId="14" fillId="11" borderId="14" xfId="0" applyFont="1" applyFill="1" applyBorder="1" applyAlignment="1">
      <alignment horizontal="center"/>
    </xf>
    <xf numFmtId="0" fontId="15" fillId="0" borderId="21" xfId="0" applyFont="1" applyBorder="1"/>
    <xf numFmtId="3" fontId="15" fillId="0" borderId="0" xfId="0" applyNumberFormat="1" applyFont="1"/>
    <xf numFmtId="3" fontId="15" fillId="0" borderId="9" xfId="0" applyNumberFormat="1" applyFont="1" applyBorder="1"/>
    <xf numFmtId="3" fontId="15" fillId="0" borderId="17" xfId="0" applyNumberFormat="1" applyFont="1" applyBorder="1"/>
    <xf numFmtId="0" fontId="15" fillId="0" borderId="11" xfId="0" applyFont="1" applyBorder="1"/>
    <xf numFmtId="3" fontId="15" fillId="0" borderId="16" xfId="0" applyNumberFormat="1" applyFont="1" applyBorder="1"/>
    <xf numFmtId="3" fontId="15" fillId="0" borderId="6" xfId="0" applyNumberFormat="1" applyFont="1" applyBorder="1"/>
    <xf numFmtId="3" fontId="15" fillId="0" borderId="5" xfId="0" applyNumberFormat="1" applyFont="1" applyBorder="1"/>
    <xf numFmtId="3" fontId="15" fillId="0" borderId="18" xfId="0" applyNumberFormat="1" applyFont="1" applyBorder="1"/>
    <xf numFmtId="3" fontId="15" fillId="0" borderId="19" xfId="0" applyNumberFormat="1" applyFont="1" applyBorder="1"/>
    <xf numFmtId="3" fontId="15" fillId="0" borderId="2" xfId="0" applyNumberFormat="1" applyFont="1" applyBorder="1"/>
    <xf numFmtId="3" fontId="15" fillId="0" borderId="1" xfId="0" applyNumberFormat="1" applyFont="1" applyBorder="1"/>
    <xf numFmtId="3" fontId="15" fillId="0" borderId="14" xfId="0" applyNumberFormat="1" applyFont="1" applyBorder="1"/>
    <xf numFmtId="0" fontId="15" fillId="0" borderId="12" xfId="0" applyFont="1" applyBorder="1"/>
    <xf numFmtId="3" fontId="15" fillId="0" borderId="7" xfId="0" applyNumberFormat="1" applyFont="1" applyBorder="1"/>
    <xf numFmtId="3" fontId="15" fillId="0" borderId="3" xfId="0" applyNumberFormat="1" applyFont="1" applyBorder="1"/>
    <xf numFmtId="3" fontId="15" fillId="0" borderId="10" xfId="0" applyNumberFormat="1" applyFont="1" applyBorder="1"/>
    <xf numFmtId="3" fontId="15" fillId="0" borderId="8" xfId="0" applyNumberFormat="1" applyFont="1" applyBorder="1"/>
    <xf numFmtId="0" fontId="15" fillId="0" borderId="20" xfId="0" applyFont="1" applyBorder="1"/>
    <xf numFmtId="3" fontId="15" fillId="0" borderId="48" xfId="0" applyNumberFormat="1" applyFont="1" applyBorder="1"/>
    <xf numFmtId="0" fontId="14" fillId="11" borderId="9" xfId="0" applyFont="1" applyFill="1" applyBorder="1" applyAlignment="1">
      <alignment horizontal="center"/>
    </xf>
    <xf numFmtId="0" fontId="14" fillId="11" borderId="18" xfId="0" applyFont="1" applyFill="1" applyBorder="1" applyAlignment="1">
      <alignment horizontal="center"/>
    </xf>
    <xf numFmtId="0" fontId="14" fillId="11" borderId="1" xfId="0" applyFont="1" applyFill="1" applyBorder="1" applyAlignment="1">
      <alignment horizontal="center"/>
    </xf>
    <xf numFmtId="0" fontId="14" fillId="11" borderId="5" xfId="0" applyFont="1" applyFill="1" applyBorder="1" applyAlignment="1">
      <alignment horizontal="center"/>
    </xf>
    <xf numFmtId="0" fontId="14" fillId="11" borderId="25" xfId="0" applyFont="1" applyFill="1" applyBorder="1" applyAlignment="1">
      <alignment horizontal="center"/>
    </xf>
    <xf numFmtId="0" fontId="14" fillId="11" borderId="13" xfId="0" applyFont="1" applyFill="1" applyBorder="1" applyAlignment="1">
      <alignment horizontal="center"/>
    </xf>
    <xf numFmtId="10" fontId="15" fillId="0" borderId="0" xfId="0" applyNumberFormat="1" applyFont="1"/>
    <xf numFmtId="0" fontId="14" fillId="10" borderId="23" xfId="0" applyFont="1" applyFill="1" applyBorder="1"/>
    <xf numFmtId="0" fontId="14" fillId="10" borderId="23" xfId="0" applyFont="1" applyFill="1" applyBorder="1" applyAlignment="1">
      <alignment horizontal="center"/>
    </xf>
    <xf numFmtId="0" fontId="14" fillId="10" borderId="33" xfId="0" applyFont="1" applyFill="1" applyBorder="1" applyAlignment="1">
      <alignment horizontal="center"/>
    </xf>
    <xf numFmtId="0" fontId="14" fillId="10" borderId="47" xfId="0" applyFont="1" applyFill="1" applyBorder="1" applyAlignment="1">
      <alignment horizontal="center"/>
    </xf>
    <xf numFmtId="0" fontId="14" fillId="10" borderId="48" xfId="0" applyFont="1" applyFill="1" applyBorder="1" applyAlignment="1">
      <alignment horizontal="center"/>
    </xf>
    <xf numFmtId="0" fontId="14" fillId="10" borderId="42" xfId="0" applyFont="1" applyFill="1" applyBorder="1" applyAlignment="1">
      <alignment horizontal="center"/>
    </xf>
    <xf numFmtId="0" fontId="14" fillId="10" borderId="41" xfId="0" applyFont="1" applyFill="1" applyBorder="1" applyAlignment="1">
      <alignment horizontal="center"/>
    </xf>
    <xf numFmtId="0" fontId="15" fillId="0" borderId="22" xfId="0" applyFont="1" applyBorder="1"/>
    <xf numFmtId="3" fontId="15" fillId="0" borderId="62" xfId="0" applyNumberFormat="1" applyFont="1" applyBorder="1" applyAlignment="1">
      <alignment horizontal="center"/>
    </xf>
    <xf numFmtId="3" fontId="15" fillId="0" borderId="34" xfId="0" applyNumberFormat="1" applyFont="1" applyBorder="1" applyAlignment="1">
      <alignment horizontal="center"/>
    </xf>
    <xf numFmtId="3" fontId="15" fillId="0" borderId="24" xfId="0" applyNumberFormat="1" applyFont="1" applyBorder="1" applyAlignment="1">
      <alignment horizontal="center"/>
    </xf>
    <xf numFmtId="3" fontId="15" fillId="0" borderId="15" xfId="0" applyNumberFormat="1" applyFont="1" applyBorder="1" applyAlignment="1">
      <alignment horizontal="center"/>
    </xf>
    <xf numFmtId="3" fontId="15" fillId="0" borderId="9" xfId="0" applyNumberFormat="1" applyFont="1" applyBorder="1" applyAlignment="1">
      <alignment horizontal="center"/>
    </xf>
    <xf numFmtId="3" fontId="15" fillId="0" borderId="67" xfId="0" applyNumberFormat="1" applyFont="1" applyBorder="1" applyAlignment="1">
      <alignment horizontal="center"/>
    </xf>
    <xf numFmtId="0" fontId="15" fillId="0" borderId="28" xfId="0" applyFont="1" applyBorder="1" applyAlignment="1">
      <alignment horizontal="center"/>
    </xf>
    <xf numFmtId="0" fontId="15" fillId="0" borderId="38" xfId="0" applyFont="1" applyBorder="1" applyAlignment="1">
      <alignment horizontal="center"/>
    </xf>
    <xf numFmtId="0" fontId="15" fillId="0" borderId="31" xfId="0" applyFont="1" applyBorder="1" applyAlignment="1">
      <alignment horizontal="center"/>
    </xf>
    <xf numFmtId="0" fontId="15" fillId="0" borderId="39" xfId="0" applyFont="1" applyBorder="1" applyAlignment="1">
      <alignment horizontal="center"/>
    </xf>
    <xf numFmtId="3" fontId="15" fillId="0" borderId="12" xfId="0" applyNumberFormat="1" applyFont="1" applyBorder="1" applyAlignment="1">
      <alignment horizontal="center"/>
    </xf>
    <xf numFmtId="3" fontId="15" fillId="0" borderId="29" xfId="0" applyNumberFormat="1" applyFont="1" applyBorder="1" applyAlignment="1">
      <alignment horizontal="center"/>
    </xf>
    <xf numFmtId="3" fontId="15" fillId="0" borderId="45" xfId="0" applyNumberFormat="1" applyFont="1" applyBorder="1" applyAlignment="1">
      <alignment horizontal="center"/>
    </xf>
    <xf numFmtId="0" fontId="15" fillId="0" borderId="45" xfId="0" applyFont="1" applyBorder="1" applyAlignment="1">
      <alignment horizontal="center"/>
    </xf>
    <xf numFmtId="0" fontId="15" fillId="0" borderId="29" xfId="0" applyFont="1" applyBorder="1" applyAlignment="1">
      <alignment horizontal="center"/>
    </xf>
    <xf numFmtId="0" fontId="12" fillId="12" borderId="30" xfId="0" applyFont="1" applyFill="1" applyBorder="1" applyAlignment="1">
      <alignment horizontal="left"/>
    </xf>
    <xf numFmtId="0" fontId="14" fillId="0" borderId="47" xfId="0" applyFont="1" applyBorder="1"/>
    <xf numFmtId="0" fontId="14" fillId="0" borderId="48" xfId="0" applyFont="1" applyBorder="1" applyAlignment="1">
      <alignment horizontal="center"/>
    </xf>
    <xf numFmtId="0" fontId="14" fillId="0" borderId="58" xfId="0" applyFont="1" applyBorder="1" applyAlignment="1">
      <alignment horizontal="center"/>
    </xf>
    <xf numFmtId="3" fontId="16" fillId="0" borderId="22" xfId="0" applyNumberFormat="1" applyFont="1" applyBorder="1"/>
    <xf numFmtId="3" fontId="16" fillId="0" borderId="44" xfId="0" applyNumberFormat="1" applyFont="1" applyBorder="1"/>
    <xf numFmtId="3" fontId="16" fillId="0" borderId="59" xfId="0" applyNumberFormat="1" applyFont="1" applyBorder="1"/>
    <xf numFmtId="0" fontId="15" fillId="0" borderId="49" xfId="0" applyFont="1" applyBorder="1"/>
    <xf numFmtId="3" fontId="16" fillId="0" borderId="49" xfId="0" applyNumberFormat="1" applyFont="1" applyBorder="1"/>
    <xf numFmtId="3" fontId="6" fillId="13" borderId="50" xfId="0" applyNumberFormat="1" applyFont="1" applyFill="1" applyBorder="1"/>
    <xf numFmtId="3" fontId="16" fillId="0" borderId="22" xfId="0" applyNumberFormat="1" applyFont="1" applyBorder="1" applyAlignment="1">
      <alignment horizontal="right" wrapText="1"/>
    </xf>
    <xf numFmtId="0" fontId="15" fillId="0" borderId="33" xfId="0" applyFont="1" applyBorder="1"/>
    <xf numFmtId="3" fontId="6" fillId="0" borderId="33" xfId="0" applyNumberFormat="1" applyFont="1" applyBorder="1"/>
    <xf numFmtId="3" fontId="6" fillId="0" borderId="43" xfId="0" applyNumberFormat="1" applyFont="1" applyBorder="1"/>
    <xf numFmtId="3" fontId="16" fillId="0" borderId="33" xfId="0" applyNumberFormat="1" applyFont="1" applyBorder="1"/>
    <xf numFmtId="0" fontId="14" fillId="0" borderId="4" xfId="0" applyFont="1" applyBorder="1"/>
    <xf numFmtId="0" fontId="14" fillId="0" borderId="5" xfId="0" applyFont="1" applyBorder="1"/>
    <xf numFmtId="10" fontId="6" fillId="0" borderId="22" xfId="0" applyNumberFormat="1" applyFont="1" applyBorder="1"/>
    <xf numFmtId="10" fontId="6" fillId="0" borderId="23" xfId="0" applyNumberFormat="1" applyFont="1" applyBorder="1"/>
    <xf numFmtId="10" fontId="6" fillId="0" borderId="60" xfId="0" applyNumberFormat="1" applyFont="1" applyBorder="1"/>
    <xf numFmtId="0" fontId="12" fillId="12" borderId="3" xfId="0" applyFont="1" applyFill="1" applyBorder="1" applyAlignment="1">
      <alignment horizontal="center"/>
    </xf>
    <xf numFmtId="3" fontId="15" fillId="0" borderId="53" xfId="0" applyNumberFormat="1" applyFont="1" applyBorder="1"/>
    <xf numFmtId="3" fontId="15" fillId="0" borderId="35" xfId="0" applyNumberFormat="1" applyFont="1" applyBorder="1"/>
    <xf numFmtId="3" fontId="15" fillId="0" borderId="64" xfId="0" applyNumberFormat="1" applyFont="1" applyBorder="1"/>
    <xf numFmtId="3" fontId="15" fillId="0" borderId="39" xfId="0" applyNumberFormat="1" applyFont="1" applyBorder="1"/>
    <xf numFmtId="0" fontId="15" fillId="0" borderId="1" xfId="0" applyFont="1" applyBorder="1"/>
    <xf numFmtId="3" fontId="15" fillId="0" borderId="54" xfId="0" applyNumberFormat="1" applyFont="1" applyBorder="1"/>
    <xf numFmtId="3" fontId="15" fillId="0" borderId="36" xfId="0" applyNumberFormat="1" applyFont="1" applyBorder="1"/>
    <xf numFmtId="3" fontId="15" fillId="0" borderId="45" xfId="0" applyNumberFormat="1" applyFont="1" applyBorder="1"/>
    <xf numFmtId="0" fontId="15" fillId="0" borderId="56" xfId="0" applyFont="1" applyBorder="1"/>
    <xf numFmtId="0" fontId="15" fillId="0" borderId="19" xfId="0" applyFont="1" applyBorder="1"/>
    <xf numFmtId="3" fontId="15" fillId="0" borderId="56" xfId="0" applyNumberFormat="1" applyFont="1" applyBorder="1"/>
    <xf numFmtId="0" fontId="15" fillId="0" borderId="54" xfId="0" applyFont="1" applyBorder="1"/>
    <xf numFmtId="0" fontId="15" fillId="0" borderId="40" xfId="0" applyFont="1" applyBorder="1"/>
    <xf numFmtId="3" fontId="15" fillId="0" borderId="57" xfId="0" applyNumberFormat="1" applyFont="1" applyBorder="1"/>
    <xf numFmtId="3" fontId="15" fillId="0" borderId="40" xfId="0" applyNumberFormat="1" applyFont="1" applyBorder="1"/>
    <xf numFmtId="0" fontId="15" fillId="0" borderId="57" xfId="0" applyFont="1" applyBorder="1"/>
    <xf numFmtId="0" fontId="15" fillId="0" borderId="36" xfId="0" applyFont="1" applyBorder="1"/>
    <xf numFmtId="3" fontId="15" fillId="0" borderId="61" xfId="0" applyNumberFormat="1" applyFont="1" applyBorder="1"/>
    <xf numFmtId="3" fontId="15" fillId="0" borderId="65" xfId="0" applyNumberFormat="1" applyFont="1" applyBorder="1"/>
    <xf numFmtId="3" fontId="15" fillId="0" borderId="26" xfId="0" applyNumberFormat="1" applyFont="1" applyBorder="1"/>
    <xf numFmtId="3" fontId="15" fillId="0" borderId="46" xfId="0" applyNumberFormat="1" applyFont="1" applyBorder="1"/>
    <xf numFmtId="3" fontId="15" fillId="0" borderId="59" xfId="0" applyNumberFormat="1" applyFont="1" applyBorder="1"/>
    <xf numFmtId="3" fontId="15" fillId="0" borderId="37" xfId="0" applyNumberFormat="1" applyFont="1" applyBorder="1"/>
    <xf numFmtId="3" fontId="15" fillId="0" borderId="30" xfId="0" applyNumberFormat="1" applyFont="1" applyBorder="1"/>
    <xf numFmtId="3" fontId="15" fillId="0" borderId="55" xfId="0" applyNumberFormat="1" applyFont="1" applyBorder="1"/>
    <xf numFmtId="3" fontId="15" fillId="0" borderId="52" xfId="0" applyNumberFormat="1" applyFont="1" applyBorder="1"/>
    <xf numFmtId="0" fontId="12" fillId="12" borderId="3" xfId="0" applyFont="1" applyFill="1" applyBorder="1"/>
    <xf numFmtId="0" fontId="14" fillId="11" borderId="16" xfId="0" applyFont="1" applyFill="1" applyBorder="1" applyAlignment="1">
      <alignment horizontal="center"/>
    </xf>
    <xf numFmtId="0" fontId="8" fillId="11" borderId="22" xfId="0" applyFont="1" applyFill="1" applyBorder="1"/>
    <xf numFmtId="0" fontId="8" fillId="11" borderId="22" xfId="0" applyFont="1" applyFill="1" applyBorder="1" applyAlignment="1">
      <alignment horizontal="center"/>
    </xf>
    <xf numFmtId="10" fontId="4" fillId="0" borderId="22" xfId="0" applyNumberFormat="1" applyFont="1" applyBorder="1"/>
    <xf numFmtId="3" fontId="15" fillId="15" borderId="22" xfId="0" applyNumberFormat="1" applyFont="1" applyFill="1" applyBorder="1" applyAlignment="1">
      <alignment horizontal="center"/>
    </xf>
    <xf numFmtId="6" fontId="15" fillId="15" borderId="31" xfId="0" applyNumberFormat="1" applyFont="1" applyFill="1" applyBorder="1" applyAlignment="1">
      <alignment horizontal="center"/>
    </xf>
    <xf numFmtId="3" fontId="15" fillId="15" borderId="31" xfId="0" applyNumberFormat="1" applyFont="1" applyFill="1" applyBorder="1" applyAlignment="1">
      <alignment horizontal="center"/>
    </xf>
    <xf numFmtId="3" fontId="15" fillId="16" borderId="31" xfId="0" applyNumberFormat="1" applyFont="1" applyFill="1" applyBorder="1" applyAlignment="1">
      <alignment horizontal="center"/>
    </xf>
    <xf numFmtId="0" fontId="15" fillId="16" borderId="31" xfId="0" applyFont="1" applyFill="1" applyBorder="1" applyAlignment="1">
      <alignment horizontal="center"/>
    </xf>
    <xf numFmtId="0" fontId="15" fillId="16" borderId="22" xfId="0" applyFont="1" applyFill="1" applyBorder="1" applyAlignment="1">
      <alignment horizontal="center"/>
    </xf>
    <xf numFmtId="0" fontId="15" fillId="16" borderId="39" xfId="0" applyFont="1" applyFill="1" applyBorder="1" applyAlignment="1">
      <alignment horizontal="center"/>
    </xf>
    <xf numFmtId="6" fontId="15" fillId="15" borderId="22" xfId="0" applyNumberFormat="1" applyFont="1" applyFill="1" applyBorder="1" applyAlignment="1">
      <alignment horizontal="center"/>
    </xf>
    <xf numFmtId="0" fontId="15" fillId="15" borderId="22" xfId="0" applyFont="1" applyFill="1" applyBorder="1" applyAlignment="1">
      <alignment horizontal="center"/>
    </xf>
    <xf numFmtId="0" fontId="15" fillId="16" borderId="45" xfId="0" applyFont="1" applyFill="1" applyBorder="1" applyAlignment="1">
      <alignment horizontal="center"/>
    </xf>
    <xf numFmtId="3" fontId="15" fillId="16" borderId="22" xfId="0" applyNumberFormat="1" applyFont="1" applyFill="1" applyBorder="1" applyAlignment="1">
      <alignment horizontal="center"/>
    </xf>
    <xf numFmtId="3" fontId="15" fillId="15" borderId="78" xfId="0" applyNumberFormat="1" applyFont="1" applyFill="1" applyBorder="1" applyAlignment="1">
      <alignment horizontal="center"/>
    </xf>
    <xf numFmtId="3" fontId="15" fillId="15" borderId="34" xfId="0" applyNumberFormat="1" applyFont="1" applyFill="1" applyBorder="1" applyAlignment="1">
      <alignment horizontal="center"/>
    </xf>
    <xf numFmtId="0" fontId="15" fillId="0" borderId="23" xfId="0" applyFont="1" applyBorder="1"/>
    <xf numFmtId="3" fontId="15" fillId="15" borderId="15" xfId="0" applyNumberFormat="1" applyFont="1" applyFill="1" applyBorder="1" applyAlignment="1">
      <alignment horizontal="center"/>
    </xf>
    <xf numFmtId="6" fontId="15" fillId="15" borderId="23" xfId="0" applyNumberFormat="1" applyFont="1" applyFill="1" applyBorder="1" applyAlignment="1">
      <alignment horizontal="center"/>
    </xf>
    <xf numFmtId="0" fontId="15" fillId="15" borderId="23" xfId="0" applyFont="1" applyFill="1" applyBorder="1" applyAlignment="1">
      <alignment horizontal="center"/>
    </xf>
    <xf numFmtId="0" fontId="15" fillId="16" borderId="33" xfId="0" applyFont="1" applyFill="1" applyBorder="1" applyAlignment="1">
      <alignment horizontal="center"/>
    </xf>
    <xf numFmtId="0" fontId="15" fillId="16" borderId="52" xfId="0" applyFont="1" applyFill="1" applyBorder="1" applyAlignment="1">
      <alignment horizontal="center"/>
    </xf>
    <xf numFmtId="0" fontId="15" fillId="0" borderId="38" xfId="0" applyFont="1" applyBorder="1"/>
    <xf numFmtId="3" fontId="15" fillId="15" borderId="38" xfId="0" applyNumberFormat="1" applyFont="1" applyFill="1" applyBorder="1" applyAlignment="1">
      <alignment horizontal="center"/>
    </xf>
    <xf numFmtId="6" fontId="15" fillId="15" borderId="38" xfId="0" applyNumberFormat="1" applyFont="1" applyFill="1" applyBorder="1" applyAlignment="1">
      <alignment horizontal="center"/>
    </xf>
    <xf numFmtId="0" fontId="15" fillId="16" borderId="63" xfId="0" applyFont="1" applyFill="1" applyBorder="1" applyAlignment="1">
      <alignment horizontal="center"/>
    </xf>
    <xf numFmtId="0" fontId="15" fillId="15" borderId="33" xfId="0" applyFont="1" applyFill="1" applyBorder="1" applyAlignment="1">
      <alignment horizontal="center"/>
    </xf>
    <xf numFmtId="10" fontId="15" fillId="16" borderId="33" xfId="0" applyNumberFormat="1" applyFont="1" applyFill="1" applyBorder="1" applyAlignment="1">
      <alignment horizontal="center"/>
    </xf>
    <xf numFmtId="3" fontId="15" fillId="15" borderId="0" xfId="0" applyNumberFormat="1" applyFont="1" applyFill="1"/>
    <xf numFmtId="10" fontId="15" fillId="16" borderId="47" xfId="0" applyNumberFormat="1" applyFont="1" applyFill="1" applyBorder="1" applyAlignment="1">
      <alignment horizontal="center"/>
    </xf>
    <xf numFmtId="0" fontId="15" fillId="15" borderId="0" xfId="0" applyFont="1" applyFill="1"/>
    <xf numFmtId="0" fontId="15" fillId="16" borderId="0" xfId="0" applyFont="1" applyFill="1"/>
    <xf numFmtId="0" fontId="14" fillId="10" borderId="46" xfId="0" applyFont="1" applyFill="1" applyBorder="1" applyAlignment="1">
      <alignment horizontal="center"/>
    </xf>
    <xf numFmtId="0" fontId="14" fillId="10" borderId="68" xfId="0" applyFont="1" applyFill="1" applyBorder="1" applyAlignment="1">
      <alignment horizontal="center"/>
    </xf>
    <xf numFmtId="0" fontId="14" fillId="10" borderId="58" xfId="0" applyFont="1" applyFill="1" applyBorder="1" applyAlignment="1">
      <alignment horizontal="center"/>
    </xf>
    <xf numFmtId="0" fontId="14" fillId="10" borderId="42" xfId="0" applyFont="1" applyFill="1" applyBorder="1" applyAlignment="1">
      <alignment horizontal="center"/>
    </xf>
    <xf numFmtId="0" fontId="14" fillId="10" borderId="41" xfId="0" applyFont="1" applyFill="1" applyBorder="1" applyAlignment="1">
      <alignment horizontal="center"/>
    </xf>
    <xf numFmtId="0" fontId="14" fillId="10" borderId="69" xfId="0" applyFont="1" applyFill="1" applyBorder="1" applyAlignment="1">
      <alignment horizontal="center"/>
    </xf>
    <xf numFmtId="0" fontId="14" fillId="10" borderId="76" xfId="0" applyFont="1" applyFill="1" applyBorder="1" applyAlignment="1">
      <alignment horizontal="center"/>
    </xf>
    <xf numFmtId="10" fontId="15" fillId="0" borderId="75" xfId="0" applyNumberFormat="1" applyFont="1" applyBorder="1" applyAlignment="1">
      <alignment horizontal="center"/>
    </xf>
    <xf numFmtId="6" fontId="15" fillId="0" borderId="37" xfId="0" applyNumberFormat="1" applyFont="1" applyBorder="1" applyAlignment="1">
      <alignment horizontal="center"/>
    </xf>
    <xf numFmtId="6" fontId="15" fillId="0" borderId="31" xfId="0" applyNumberFormat="1" applyFont="1" applyBorder="1" applyAlignment="1">
      <alignment horizontal="center"/>
    </xf>
    <xf numFmtId="3" fontId="15" fillId="0" borderId="37" xfId="0" applyNumberFormat="1" applyFont="1" applyBorder="1" applyAlignment="1">
      <alignment horizontal="center"/>
    </xf>
    <xf numFmtId="10" fontId="15" fillId="0" borderId="63" xfId="0" applyNumberFormat="1" applyFont="1" applyBorder="1" applyAlignment="1">
      <alignment horizontal="center"/>
    </xf>
    <xf numFmtId="10" fontId="15" fillId="0" borderId="70" xfId="0" applyNumberFormat="1" applyFont="1" applyBorder="1" applyAlignment="1">
      <alignment horizontal="center"/>
    </xf>
    <xf numFmtId="6" fontId="15" fillId="0" borderId="29" xfId="0" applyNumberFormat="1" applyFont="1" applyBorder="1" applyAlignment="1">
      <alignment horizontal="center"/>
    </xf>
    <xf numFmtId="6" fontId="15" fillId="0" borderId="22" xfId="0" applyNumberFormat="1" applyFont="1" applyBorder="1" applyAlignment="1">
      <alignment horizontal="center"/>
    </xf>
    <xf numFmtId="10" fontId="15" fillId="0" borderId="45" xfId="0" applyNumberFormat="1" applyFont="1" applyBorder="1" applyAlignment="1">
      <alignment horizontal="center"/>
    </xf>
    <xf numFmtId="3" fontId="15" fillId="0" borderId="78" xfId="0" applyNumberFormat="1" applyFont="1" applyBorder="1" applyAlignment="1">
      <alignment horizontal="center"/>
    </xf>
    <xf numFmtId="3" fontId="15" fillId="0" borderId="49" xfId="0" applyNumberFormat="1" applyFont="1" applyBorder="1" applyAlignment="1">
      <alignment horizontal="center"/>
    </xf>
    <xf numFmtId="3" fontId="15" fillId="0" borderId="23" xfId="0" applyNumberFormat="1" applyFont="1" applyBorder="1" applyAlignment="1">
      <alignment horizontal="center"/>
    </xf>
    <xf numFmtId="10" fontId="15" fillId="0" borderId="72" xfId="0" applyNumberFormat="1" applyFont="1" applyBorder="1" applyAlignment="1">
      <alignment horizontal="center"/>
    </xf>
    <xf numFmtId="6" fontId="15" fillId="0" borderId="32" xfId="0" applyNumberFormat="1" applyFont="1" applyBorder="1" applyAlignment="1">
      <alignment horizontal="center"/>
    </xf>
    <xf numFmtId="6" fontId="15" fillId="0" borderId="23" xfId="0" applyNumberFormat="1" applyFont="1" applyBorder="1" applyAlignment="1">
      <alignment horizontal="center"/>
    </xf>
    <xf numFmtId="0" fontId="15" fillId="0" borderId="32" xfId="0" applyFont="1" applyBorder="1" applyAlignment="1">
      <alignment horizontal="center"/>
    </xf>
    <xf numFmtId="0" fontId="15" fillId="0" borderId="23" xfId="0" applyFont="1" applyBorder="1" applyAlignment="1">
      <alignment horizontal="center"/>
    </xf>
    <xf numFmtId="10" fontId="15" fillId="0" borderId="46" xfId="0" applyNumberFormat="1" applyFont="1" applyBorder="1" applyAlignment="1">
      <alignment horizontal="center"/>
    </xf>
    <xf numFmtId="0" fontId="4" fillId="0" borderId="50" xfId="0" applyFont="1" applyBorder="1"/>
    <xf numFmtId="3" fontId="15" fillId="0" borderId="50" xfId="0" applyNumberFormat="1" applyFont="1" applyBorder="1" applyAlignment="1">
      <alignment horizontal="center"/>
    </xf>
    <xf numFmtId="10" fontId="15" fillId="0" borderId="73" xfId="0" applyNumberFormat="1" applyFont="1" applyBorder="1" applyAlignment="1">
      <alignment horizontal="center"/>
    </xf>
    <xf numFmtId="6" fontId="15" fillId="0" borderId="71" xfId="0" applyNumberFormat="1" applyFont="1" applyBorder="1" applyAlignment="1">
      <alignment horizontal="center"/>
    </xf>
    <xf numFmtId="6" fontId="15" fillId="0" borderId="50" xfId="0" applyNumberFormat="1" applyFont="1" applyBorder="1" applyAlignment="1">
      <alignment horizontal="center"/>
    </xf>
    <xf numFmtId="3" fontId="15" fillId="0" borderId="71" xfId="0" applyNumberFormat="1" applyFont="1" applyBorder="1" applyAlignment="1">
      <alignment horizontal="center"/>
    </xf>
    <xf numFmtId="0" fontId="15" fillId="0" borderId="50" xfId="0" applyFont="1" applyBorder="1" applyAlignment="1">
      <alignment horizontal="center"/>
    </xf>
    <xf numFmtId="10" fontId="15" fillId="0" borderId="51" xfId="0" applyNumberFormat="1" applyFont="1" applyBorder="1" applyAlignment="1">
      <alignment horizontal="center"/>
    </xf>
    <xf numFmtId="0" fontId="4" fillId="0" borderId="33" xfId="0" applyFont="1" applyBorder="1"/>
    <xf numFmtId="0" fontId="15" fillId="0" borderId="33" xfId="0" applyFont="1" applyBorder="1" applyAlignment="1">
      <alignment horizontal="center"/>
    </xf>
    <xf numFmtId="0" fontId="15" fillId="0" borderId="74" xfId="0" applyFont="1" applyBorder="1" applyAlignment="1">
      <alignment horizontal="center"/>
    </xf>
    <xf numFmtId="10" fontId="15" fillId="0" borderId="43" xfId="0" applyNumberFormat="1" applyFont="1" applyBorder="1" applyAlignment="1">
      <alignment horizontal="center"/>
    </xf>
    <xf numFmtId="0" fontId="15" fillId="0" borderId="52" xfId="0" applyFont="1" applyBorder="1" applyAlignment="1">
      <alignment horizontal="center"/>
    </xf>
    <xf numFmtId="0" fontId="12" fillId="12" borderId="3" xfId="0" applyFont="1" applyFill="1" applyBorder="1" applyAlignment="1">
      <alignment horizontal="left"/>
    </xf>
    <xf numFmtId="0" fontId="14" fillId="10" borderId="4" xfId="0" applyFont="1" applyFill="1" applyBorder="1" applyAlignment="1">
      <alignment horizontal="center" vertical="center"/>
    </xf>
    <xf numFmtId="0" fontId="14" fillId="10" borderId="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5" xfId="0" applyFont="1" applyFill="1" applyBorder="1" applyAlignment="1">
      <alignment horizontal="center" vertical="center" wrapText="1"/>
    </xf>
    <xf numFmtId="10" fontId="15" fillId="0" borderId="39" xfId="0" applyNumberFormat="1" applyFont="1" applyBorder="1" applyAlignment="1">
      <alignment horizontal="center"/>
    </xf>
    <xf numFmtId="0" fontId="15" fillId="0" borderId="22" xfId="0" applyFont="1" applyBorder="1" applyAlignment="1">
      <alignment horizontal="right"/>
    </xf>
    <xf numFmtId="0" fontId="15" fillId="0" borderId="23" xfId="0" applyFont="1" applyBorder="1" applyAlignment="1">
      <alignment horizontal="right"/>
    </xf>
    <xf numFmtId="10" fontId="15" fillId="0" borderId="23" xfId="0" applyNumberFormat="1" applyFont="1" applyBorder="1" applyAlignment="1">
      <alignment horizontal="center"/>
    </xf>
    <xf numFmtId="0" fontId="15" fillId="0" borderId="33" xfId="0" applyFont="1" applyBorder="1" applyAlignment="1">
      <alignment horizontal="right"/>
    </xf>
    <xf numFmtId="10" fontId="15" fillId="0" borderId="52" xfId="0" applyNumberFormat="1" applyFont="1" applyBorder="1" applyAlignment="1">
      <alignment horizontal="center"/>
    </xf>
    <xf numFmtId="0" fontId="17" fillId="0" borderId="0" xfId="0" applyFont="1"/>
    <xf numFmtId="0" fontId="0" fillId="0" borderId="22" xfId="0" applyBorder="1" applyAlignment="1">
      <alignment horizontal="center"/>
    </xf>
    <xf numFmtId="0" fontId="0" fillId="0" borderId="22" xfId="0" applyBorder="1" applyAlignment="1">
      <alignment horizontal="left"/>
    </xf>
    <xf numFmtId="3" fontId="0" fillId="0" borderId="22" xfId="0" applyNumberFormat="1" applyFill="1" applyBorder="1"/>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23</xdr:col>
      <xdr:colOff>438150</xdr:colOff>
      <xdr:row>24</xdr:row>
      <xdr:rowOff>91324</xdr:rowOff>
    </xdr:to>
    <xdr:pic>
      <xdr:nvPicPr>
        <xdr:cNvPr id="3" name="Picture 2">
          <a:extLst>
            <a:ext uri="{FF2B5EF4-FFF2-40B4-BE49-F238E27FC236}">
              <a16:creationId xmlns:a16="http://schemas.microsoft.com/office/drawing/2014/main" id="{F6B8B5FD-5E39-49FD-8E17-45F2EBA47C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6313" y="388938"/>
          <a:ext cx="7772400" cy="4369636"/>
        </a:xfrm>
        <a:prstGeom prst="rect">
          <a:avLst/>
        </a:prstGeom>
      </xdr:spPr>
    </xdr:pic>
    <xdr:clientData/>
  </xdr:twoCellAnchor>
  <xdr:twoCellAnchor editAs="oneCell">
    <xdr:from>
      <xdr:col>12</xdr:col>
      <xdr:colOff>0</xdr:colOff>
      <xdr:row>31</xdr:row>
      <xdr:rowOff>0</xdr:rowOff>
    </xdr:from>
    <xdr:to>
      <xdr:col>24</xdr:col>
      <xdr:colOff>438150</xdr:colOff>
      <xdr:row>53</xdr:row>
      <xdr:rowOff>19886</xdr:rowOff>
    </xdr:to>
    <xdr:pic>
      <xdr:nvPicPr>
        <xdr:cNvPr id="5" name="Picture 4">
          <a:extLst>
            <a:ext uri="{FF2B5EF4-FFF2-40B4-BE49-F238E27FC236}">
              <a16:creationId xmlns:a16="http://schemas.microsoft.com/office/drawing/2014/main" id="{DC0EDD1A-8324-44E7-9F0C-E201A7F336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00" y="6056313"/>
          <a:ext cx="7772400" cy="4369636"/>
        </a:xfrm>
        <a:prstGeom prst="rect">
          <a:avLst/>
        </a:prstGeom>
      </xdr:spPr>
    </xdr:pic>
    <xdr:clientData/>
  </xdr:twoCellAnchor>
  <xdr:twoCellAnchor editAs="oneCell">
    <xdr:from>
      <xdr:col>12</xdr:col>
      <xdr:colOff>0</xdr:colOff>
      <xdr:row>60</xdr:row>
      <xdr:rowOff>0</xdr:rowOff>
    </xdr:from>
    <xdr:to>
      <xdr:col>24</xdr:col>
      <xdr:colOff>438150</xdr:colOff>
      <xdr:row>82</xdr:row>
      <xdr:rowOff>27823</xdr:rowOff>
    </xdr:to>
    <xdr:pic>
      <xdr:nvPicPr>
        <xdr:cNvPr id="7" name="Picture 6">
          <a:extLst>
            <a:ext uri="{FF2B5EF4-FFF2-40B4-BE49-F238E27FC236}">
              <a16:creationId xmlns:a16="http://schemas.microsoft.com/office/drawing/2014/main" id="{A065C48E-DC02-472E-BFBA-4EBD631A29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7500" y="11795125"/>
          <a:ext cx="7772400" cy="43696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28</xdr:col>
      <xdr:colOff>457200</xdr:colOff>
      <xdr:row>26</xdr:row>
      <xdr:rowOff>131011</xdr:rowOff>
    </xdr:to>
    <xdr:pic>
      <xdr:nvPicPr>
        <xdr:cNvPr id="3" name="Picture 2">
          <a:extLst>
            <a:ext uri="{FF2B5EF4-FFF2-40B4-BE49-F238E27FC236}">
              <a16:creationId xmlns:a16="http://schemas.microsoft.com/office/drawing/2014/main" id="{67B31E50-DA71-4832-8B85-15FF76B768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6075" y="790575"/>
          <a:ext cx="7772400" cy="43696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38100</xdr:colOff>
      <xdr:row>1</xdr:row>
      <xdr:rowOff>495300</xdr:rowOff>
    </xdr:from>
    <xdr:to>
      <xdr:col>25</xdr:col>
      <xdr:colOff>495300</xdr:colOff>
      <xdr:row>21</xdr:row>
      <xdr:rowOff>121486</xdr:rowOff>
    </xdr:to>
    <xdr:pic>
      <xdr:nvPicPr>
        <xdr:cNvPr id="3" name="Picture 2">
          <a:extLst>
            <a:ext uri="{FF2B5EF4-FFF2-40B4-BE49-F238E27FC236}">
              <a16:creationId xmlns:a16="http://schemas.microsoft.com/office/drawing/2014/main" id="{A6425F0E-96E9-4B87-90C4-A361F06A6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3575" y="695325"/>
          <a:ext cx="7772400" cy="43696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12</xdr:col>
      <xdr:colOff>21431</xdr:colOff>
      <xdr:row>34</xdr:row>
      <xdr:rowOff>178636</xdr:rowOff>
    </xdr:to>
    <xdr:pic>
      <xdr:nvPicPr>
        <xdr:cNvPr id="3" name="Picture 2">
          <a:extLst>
            <a:ext uri="{FF2B5EF4-FFF2-40B4-BE49-F238E27FC236}">
              <a16:creationId xmlns:a16="http://schemas.microsoft.com/office/drawing/2014/main" id="{C30F784D-D894-4032-9A82-E3615A56A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6000"/>
          <a:ext cx="7772400" cy="4369636"/>
        </a:xfrm>
        <a:prstGeom prst="rect">
          <a:avLst/>
        </a:prstGeom>
      </xdr:spPr>
    </xdr:pic>
    <xdr:clientData/>
  </xdr:twoCellAnchor>
  <xdr:twoCellAnchor editAs="oneCell">
    <xdr:from>
      <xdr:col>16</xdr:col>
      <xdr:colOff>0</xdr:colOff>
      <xdr:row>12</xdr:row>
      <xdr:rowOff>0</xdr:rowOff>
    </xdr:from>
    <xdr:to>
      <xdr:col>27</xdr:col>
      <xdr:colOff>557212</xdr:colOff>
      <xdr:row>34</xdr:row>
      <xdr:rowOff>178636</xdr:rowOff>
    </xdr:to>
    <xdr:pic>
      <xdr:nvPicPr>
        <xdr:cNvPr id="5" name="Picture 4">
          <a:extLst>
            <a:ext uri="{FF2B5EF4-FFF2-40B4-BE49-F238E27FC236}">
              <a16:creationId xmlns:a16="http://schemas.microsoft.com/office/drawing/2014/main" id="{A392F0FF-3CC1-4E31-ACD4-E3737D481F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4156" y="2286000"/>
          <a:ext cx="7772400" cy="4369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14</xdr:col>
      <xdr:colOff>85725</xdr:colOff>
      <xdr:row>42</xdr:row>
      <xdr:rowOff>159586</xdr:rowOff>
    </xdr:to>
    <xdr:pic>
      <xdr:nvPicPr>
        <xdr:cNvPr id="3" name="Picture 2">
          <a:extLst>
            <a:ext uri="{FF2B5EF4-FFF2-40B4-BE49-F238E27FC236}">
              <a16:creationId xmlns:a16="http://schemas.microsoft.com/office/drawing/2014/main" id="{C724C30E-DC7D-43F5-A8B9-6CC9EA3EC2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0" y="3943350"/>
          <a:ext cx="7772400" cy="436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20</xdr:col>
      <xdr:colOff>509588</xdr:colOff>
      <xdr:row>26</xdr:row>
      <xdr:rowOff>27823</xdr:rowOff>
    </xdr:to>
    <xdr:pic>
      <xdr:nvPicPr>
        <xdr:cNvPr id="3" name="Picture 2">
          <a:extLst>
            <a:ext uri="{FF2B5EF4-FFF2-40B4-BE49-F238E27FC236}">
              <a16:creationId xmlns:a16="http://schemas.microsoft.com/office/drawing/2014/main" id="{83016519-60BA-4B2E-AEAF-3C9F16678F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2313" y="793750"/>
          <a:ext cx="7772400" cy="43696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1</xdr:row>
      <xdr:rowOff>114300</xdr:rowOff>
    </xdr:from>
    <xdr:to>
      <xdr:col>10</xdr:col>
      <xdr:colOff>114300</xdr:colOff>
      <xdr:row>24</xdr:row>
      <xdr:rowOff>102436</xdr:rowOff>
    </xdr:to>
    <xdr:pic>
      <xdr:nvPicPr>
        <xdr:cNvPr id="3" name="Picture 2">
          <a:extLst>
            <a:ext uri="{FF2B5EF4-FFF2-40B4-BE49-F238E27FC236}">
              <a16:creationId xmlns:a16="http://schemas.microsoft.com/office/drawing/2014/main" id="{AA551291-D29D-4FCF-85DF-61F820621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304800"/>
          <a:ext cx="7772400" cy="43696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161925</xdr:colOff>
      <xdr:row>0</xdr:row>
      <xdr:rowOff>171450</xdr:rowOff>
    </xdr:from>
    <xdr:to>
      <xdr:col>25</xdr:col>
      <xdr:colOff>9525</xdr:colOff>
      <xdr:row>23</xdr:row>
      <xdr:rowOff>7186</xdr:rowOff>
    </xdr:to>
    <xdr:pic>
      <xdr:nvPicPr>
        <xdr:cNvPr id="3" name="Picture 2">
          <a:extLst>
            <a:ext uri="{FF2B5EF4-FFF2-40B4-BE49-F238E27FC236}">
              <a16:creationId xmlns:a16="http://schemas.microsoft.com/office/drawing/2014/main" id="{9F2B8063-6897-4BDE-9BA8-63E2D514C0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1200" y="171450"/>
          <a:ext cx="7772400" cy="4369636"/>
        </a:xfrm>
        <a:prstGeom prst="rect">
          <a:avLst/>
        </a:prstGeom>
      </xdr:spPr>
    </xdr:pic>
    <xdr:clientData/>
  </xdr:twoCellAnchor>
  <xdr:twoCellAnchor editAs="oneCell">
    <xdr:from>
      <xdr:col>12</xdr:col>
      <xdr:colOff>0</xdr:colOff>
      <xdr:row>26</xdr:row>
      <xdr:rowOff>0</xdr:rowOff>
    </xdr:from>
    <xdr:to>
      <xdr:col>24</xdr:col>
      <xdr:colOff>457200</xdr:colOff>
      <xdr:row>48</xdr:row>
      <xdr:rowOff>178636</xdr:rowOff>
    </xdr:to>
    <xdr:pic>
      <xdr:nvPicPr>
        <xdr:cNvPr id="5" name="Picture 4">
          <a:extLst>
            <a:ext uri="{FF2B5EF4-FFF2-40B4-BE49-F238E27FC236}">
              <a16:creationId xmlns:a16="http://schemas.microsoft.com/office/drawing/2014/main" id="{8AB14B90-AB9E-4252-9A42-D0AD00FF8F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9275" y="5105400"/>
          <a:ext cx="7772400" cy="43696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24</xdr:col>
      <xdr:colOff>457200</xdr:colOff>
      <xdr:row>23</xdr:row>
      <xdr:rowOff>140536</xdr:rowOff>
    </xdr:to>
    <xdr:pic>
      <xdr:nvPicPr>
        <xdr:cNvPr id="3" name="Picture 2">
          <a:extLst>
            <a:ext uri="{FF2B5EF4-FFF2-40B4-BE49-F238E27FC236}">
              <a16:creationId xmlns:a16="http://schemas.microsoft.com/office/drawing/2014/main" id="{F6A07D14-00A7-4747-887E-2AE5C58B5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6350" y="200025"/>
          <a:ext cx="7772400" cy="4369636"/>
        </a:xfrm>
        <a:prstGeom prst="rect">
          <a:avLst/>
        </a:prstGeom>
      </xdr:spPr>
    </xdr:pic>
    <xdr:clientData/>
  </xdr:twoCellAnchor>
  <xdr:twoCellAnchor editAs="oneCell">
    <xdr:from>
      <xdr:col>0</xdr:col>
      <xdr:colOff>0</xdr:colOff>
      <xdr:row>17</xdr:row>
      <xdr:rowOff>0</xdr:rowOff>
    </xdr:from>
    <xdr:to>
      <xdr:col>10</xdr:col>
      <xdr:colOff>95250</xdr:colOff>
      <xdr:row>39</xdr:row>
      <xdr:rowOff>178636</xdr:rowOff>
    </xdr:to>
    <xdr:pic>
      <xdr:nvPicPr>
        <xdr:cNvPr id="5" name="Picture 4">
          <a:extLst>
            <a:ext uri="{FF2B5EF4-FFF2-40B4-BE49-F238E27FC236}">
              <a16:creationId xmlns:a16="http://schemas.microsoft.com/office/drawing/2014/main" id="{C9615787-04BC-44A6-8246-D27B03DB10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286125"/>
          <a:ext cx="7772400" cy="4369636"/>
        </a:xfrm>
        <a:prstGeom prst="rect">
          <a:avLst/>
        </a:prstGeom>
      </xdr:spPr>
    </xdr:pic>
    <xdr:clientData/>
  </xdr:twoCellAnchor>
  <xdr:twoCellAnchor editAs="oneCell">
    <xdr:from>
      <xdr:col>12</xdr:col>
      <xdr:colOff>0</xdr:colOff>
      <xdr:row>25</xdr:row>
      <xdr:rowOff>0</xdr:rowOff>
    </xdr:from>
    <xdr:to>
      <xdr:col>24</xdr:col>
      <xdr:colOff>457200</xdr:colOff>
      <xdr:row>47</xdr:row>
      <xdr:rowOff>178636</xdr:rowOff>
    </xdr:to>
    <xdr:pic>
      <xdr:nvPicPr>
        <xdr:cNvPr id="7" name="Picture 6">
          <a:extLst>
            <a:ext uri="{FF2B5EF4-FFF2-40B4-BE49-F238E27FC236}">
              <a16:creationId xmlns:a16="http://schemas.microsoft.com/office/drawing/2014/main" id="{9FDD91A6-0AD6-419F-A2A0-33CE21C670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6350" y="4810125"/>
          <a:ext cx="7772400" cy="43696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22</xdr:col>
      <xdr:colOff>332317</xdr:colOff>
      <xdr:row>24</xdr:row>
      <xdr:rowOff>41052</xdr:rowOff>
    </xdr:to>
    <xdr:pic>
      <xdr:nvPicPr>
        <xdr:cNvPr id="3" name="Picture 2">
          <a:extLst>
            <a:ext uri="{FF2B5EF4-FFF2-40B4-BE49-F238E27FC236}">
              <a16:creationId xmlns:a16="http://schemas.microsoft.com/office/drawing/2014/main" id="{41E1245C-0B54-46DB-9FBB-7440E7FCC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7750" y="391583"/>
          <a:ext cx="7772400" cy="43696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142875</xdr:colOff>
      <xdr:row>40</xdr:row>
      <xdr:rowOff>178636</xdr:rowOff>
    </xdr:to>
    <xdr:pic>
      <xdr:nvPicPr>
        <xdr:cNvPr id="3" name="Picture 2">
          <a:extLst>
            <a:ext uri="{FF2B5EF4-FFF2-40B4-BE49-F238E27FC236}">
              <a16:creationId xmlns:a16="http://schemas.microsoft.com/office/drawing/2014/main" id="{3B30A052-4A4C-4335-B272-41574DD259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1400"/>
          <a:ext cx="7772400" cy="4369636"/>
        </a:xfrm>
        <a:prstGeom prst="rect">
          <a:avLst/>
        </a:prstGeom>
      </xdr:spPr>
    </xdr:pic>
    <xdr:clientData/>
  </xdr:twoCellAnchor>
  <xdr:twoCellAnchor editAs="oneCell">
    <xdr:from>
      <xdr:col>15</xdr:col>
      <xdr:colOff>0</xdr:colOff>
      <xdr:row>18</xdr:row>
      <xdr:rowOff>0</xdr:rowOff>
    </xdr:from>
    <xdr:to>
      <xdr:col>26</xdr:col>
      <xdr:colOff>161925</xdr:colOff>
      <xdr:row>40</xdr:row>
      <xdr:rowOff>178636</xdr:rowOff>
    </xdr:to>
    <xdr:pic>
      <xdr:nvPicPr>
        <xdr:cNvPr id="5" name="Picture 4">
          <a:extLst>
            <a:ext uri="{FF2B5EF4-FFF2-40B4-BE49-F238E27FC236}">
              <a16:creationId xmlns:a16="http://schemas.microsoft.com/office/drawing/2014/main" id="{089C74B5-FC1B-4BB8-99DE-4A923E0AF5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3581400"/>
          <a:ext cx="7772400" cy="43696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25</xdr:col>
      <xdr:colOff>85725</xdr:colOff>
      <xdr:row>27</xdr:row>
      <xdr:rowOff>131011</xdr:rowOff>
    </xdr:to>
    <xdr:pic>
      <xdr:nvPicPr>
        <xdr:cNvPr id="5" name="Picture 4">
          <a:extLst>
            <a:ext uri="{FF2B5EF4-FFF2-40B4-BE49-F238E27FC236}">
              <a16:creationId xmlns:a16="http://schemas.microsoft.com/office/drawing/2014/main" id="{09D7075E-010A-455A-AE48-6712F703CD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34900" y="971550"/>
          <a:ext cx="7772400" cy="43696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4ADE-3FB0-4BB2-8CE2-40794AC930E5}">
  <dimension ref="A1:O19"/>
  <sheetViews>
    <sheetView workbookViewId="0">
      <selection activeCell="D24" sqref="D24"/>
    </sheetView>
  </sheetViews>
  <sheetFormatPr defaultRowHeight="15" x14ac:dyDescent="0.25"/>
  <cols>
    <col min="1" max="1" width="17.28515625" customWidth="1"/>
    <col min="4" max="4" width="10" customWidth="1"/>
    <col min="7" max="10" width="10.28515625" customWidth="1"/>
    <col min="13" max="13" width="10.42578125" customWidth="1"/>
  </cols>
  <sheetData>
    <row r="1" spans="1:13" ht="15.75" thickBot="1" x14ac:dyDescent="0.3">
      <c r="A1" s="84" t="s">
        <v>224</v>
      </c>
      <c r="B1" s="85"/>
      <c r="C1" s="85"/>
      <c r="D1" s="85"/>
      <c r="E1" s="85"/>
      <c r="F1" s="85"/>
      <c r="G1" s="85"/>
      <c r="H1" s="85"/>
      <c r="I1" s="85"/>
      <c r="J1" s="85"/>
      <c r="K1" s="85"/>
      <c r="L1" s="85"/>
      <c r="M1" s="85"/>
    </row>
    <row r="2" spans="1:13" ht="15.75" thickBot="1" x14ac:dyDescent="0.3">
      <c r="A2" s="98" t="s">
        <v>4</v>
      </c>
      <c r="B2" s="100" t="s">
        <v>1</v>
      </c>
      <c r="C2" s="101"/>
      <c r="D2" s="102"/>
      <c r="E2" s="100" t="s">
        <v>3</v>
      </c>
      <c r="F2" s="101"/>
      <c r="G2" s="102"/>
      <c r="H2" s="100" t="s">
        <v>17</v>
      </c>
      <c r="I2" s="101"/>
      <c r="J2" s="102"/>
      <c r="K2" s="100" t="s">
        <v>2</v>
      </c>
      <c r="L2" s="101"/>
      <c r="M2" s="102"/>
    </row>
    <row r="3" spans="1:13" ht="15.75" thickBot="1" x14ac:dyDescent="0.3">
      <c r="A3" s="99"/>
      <c r="B3" s="87">
        <v>2016</v>
      </c>
      <c r="C3" s="87">
        <v>2020</v>
      </c>
      <c r="D3" s="87" t="s">
        <v>5</v>
      </c>
      <c r="E3" s="87">
        <v>2016</v>
      </c>
      <c r="F3" s="87">
        <v>2020</v>
      </c>
      <c r="G3" s="87" t="s">
        <v>5</v>
      </c>
      <c r="H3" s="87">
        <v>2016</v>
      </c>
      <c r="I3" s="87">
        <v>2020</v>
      </c>
      <c r="J3" s="87" t="s">
        <v>5</v>
      </c>
      <c r="K3" s="87">
        <v>2016</v>
      </c>
      <c r="L3" s="87">
        <v>2020</v>
      </c>
      <c r="M3" s="87" t="s">
        <v>5</v>
      </c>
    </row>
    <row r="4" spans="1:13" ht="15.75" thickBot="1" x14ac:dyDescent="0.3">
      <c r="A4" s="88" t="s">
        <v>0</v>
      </c>
      <c r="B4" s="89">
        <v>53228</v>
      </c>
      <c r="C4" s="89">
        <v>47349</v>
      </c>
      <c r="D4" s="90">
        <v>-0.11</v>
      </c>
      <c r="E4" s="89">
        <v>47010</v>
      </c>
      <c r="F4" s="89">
        <v>47896</v>
      </c>
      <c r="G4" s="90">
        <v>0.02</v>
      </c>
      <c r="H4" s="89">
        <v>6218</v>
      </c>
      <c r="I4" s="89">
        <v>4210</v>
      </c>
      <c r="J4" s="90">
        <v>-0.32</v>
      </c>
      <c r="K4" s="91">
        <v>0.11700000000000001</v>
      </c>
      <c r="L4" s="91">
        <v>8.1000000000000003E-2</v>
      </c>
      <c r="M4" s="90">
        <v>-0.31</v>
      </c>
    </row>
    <row r="5" spans="1:13" ht="15.75" thickBot="1" x14ac:dyDescent="0.3">
      <c r="A5" s="92" t="s">
        <v>6</v>
      </c>
      <c r="B5" s="93">
        <v>15167</v>
      </c>
      <c r="C5" s="93">
        <v>15499</v>
      </c>
      <c r="D5" s="90">
        <v>0.02</v>
      </c>
      <c r="E5" s="93">
        <v>14031</v>
      </c>
      <c r="F5" s="93">
        <v>14877</v>
      </c>
      <c r="G5" s="90">
        <v>0.06</v>
      </c>
      <c r="H5" s="93">
        <v>1136</v>
      </c>
      <c r="I5" s="94">
        <v>610</v>
      </c>
      <c r="J5" s="90">
        <v>-0.46</v>
      </c>
      <c r="K5" s="95">
        <v>7.4999999999999997E-2</v>
      </c>
      <c r="L5" s="95">
        <v>3.9E-2</v>
      </c>
      <c r="M5" s="90">
        <v>-0.48</v>
      </c>
    </row>
    <row r="6" spans="1:13" ht="15.75" thickBot="1" x14ac:dyDescent="0.3">
      <c r="A6" s="88" t="s">
        <v>7</v>
      </c>
      <c r="B6" s="89">
        <v>10827</v>
      </c>
      <c r="C6" s="89">
        <v>10443</v>
      </c>
      <c r="D6" s="90">
        <v>-0.04</v>
      </c>
      <c r="E6" s="89">
        <v>10193</v>
      </c>
      <c r="F6" s="89">
        <v>9980</v>
      </c>
      <c r="G6" s="90">
        <v>-0.02</v>
      </c>
      <c r="H6" s="96">
        <v>634</v>
      </c>
      <c r="I6" s="96">
        <v>463</v>
      </c>
      <c r="J6" s="90">
        <v>-0.27</v>
      </c>
      <c r="K6" s="91">
        <v>5.8999999999999997E-2</v>
      </c>
      <c r="L6" s="91">
        <v>4.3999999999999997E-2</v>
      </c>
      <c r="M6" s="90">
        <v>-0.25</v>
      </c>
    </row>
    <row r="7" spans="1:13" ht="15.75" thickBot="1" x14ac:dyDescent="0.3">
      <c r="A7" s="92" t="s">
        <v>8</v>
      </c>
      <c r="B7" s="93">
        <v>5856</v>
      </c>
      <c r="C7" s="93">
        <v>5843</v>
      </c>
      <c r="D7" s="90">
        <v>0</v>
      </c>
      <c r="E7" s="93">
        <v>5470</v>
      </c>
      <c r="F7" s="93">
        <v>5527</v>
      </c>
      <c r="G7" s="90">
        <v>0.01</v>
      </c>
      <c r="H7" s="94">
        <v>386</v>
      </c>
      <c r="I7" s="94">
        <v>316</v>
      </c>
      <c r="J7" s="90">
        <v>-0.18</v>
      </c>
      <c r="K7" s="95">
        <v>6.6000000000000003E-2</v>
      </c>
      <c r="L7" s="95">
        <v>5.3999999999999999E-2</v>
      </c>
      <c r="M7" s="90">
        <v>-0.18</v>
      </c>
    </row>
    <row r="8" spans="1:13" ht="15.75" thickBot="1" x14ac:dyDescent="0.3">
      <c r="A8" s="88" t="s">
        <v>9</v>
      </c>
      <c r="B8" s="89">
        <v>6273</v>
      </c>
      <c r="C8" s="89">
        <v>6088</v>
      </c>
      <c r="D8" s="90">
        <v>-0.03</v>
      </c>
      <c r="E8" s="89">
        <v>5823</v>
      </c>
      <c r="F8" s="89">
        <v>5707</v>
      </c>
      <c r="G8" s="90">
        <v>-0.02</v>
      </c>
      <c r="H8" s="96">
        <v>450</v>
      </c>
      <c r="I8" s="96">
        <v>361</v>
      </c>
      <c r="J8" s="90">
        <v>-0.2</v>
      </c>
      <c r="K8" s="91">
        <v>7.1999999999999995E-2</v>
      </c>
      <c r="L8" s="91">
        <v>5.8999999999999997E-2</v>
      </c>
      <c r="M8" s="90">
        <v>-0.18</v>
      </c>
    </row>
    <row r="9" spans="1:13" ht="15.75" thickBot="1" x14ac:dyDescent="0.3">
      <c r="A9" s="92" t="s">
        <v>10</v>
      </c>
      <c r="B9" s="93">
        <v>4286</v>
      </c>
      <c r="C9" s="93">
        <v>4355</v>
      </c>
      <c r="D9" s="90">
        <v>0.02</v>
      </c>
      <c r="E9" s="93">
        <v>3747</v>
      </c>
      <c r="F9" s="93">
        <v>4202</v>
      </c>
      <c r="G9" s="90">
        <v>0.12</v>
      </c>
      <c r="H9" s="94">
        <v>539</v>
      </c>
      <c r="I9" s="94">
        <v>124</v>
      </c>
      <c r="J9" s="90">
        <v>-0.77</v>
      </c>
      <c r="K9" s="95">
        <v>0.126</v>
      </c>
      <c r="L9" s="95">
        <v>2.9000000000000001E-2</v>
      </c>
      <c r="M9" s="90">
        <v>-0.77</v>
      </c>
    </row>
    <row r="10" spans="1:13" ht="15.75" thickBot="1" x14ac:dyDescent="0.3">
      <c r="A10" s="88" t="s">
        <v>11</v>
      </c>
      <c r="B10" s="89">
        <v>45377</v>
      </c>
      <c r="C10" s="89">
        <v>45161</v>
      </c>
      <c r="D10" s="90">
        <v>0</v>
      </c>
      <c r="E10" s="89">
        <v>41540</v>
      </c>
      <c r="F10" s="89">
        <v>42650</v>
      </c>
      <c r="G10" s="90">
        <v>0.03</v>
      </c>
      <c r="H10" s="89">
        <v>3837</v>
      </c>
      <c r="I10" s="89">
        <v>2499</v>
      </c>
      <c r="J10" s="90">
        <v>-0.35</v>
      </c>
      <c r="K10" s="91">
        <v>8.5000000000000006E-2</v>
      </c>
      <c r="L10" s="91">
        <v>5.5E-2</v>
      </c>
      <c r="M10" s="90">
        <v>-0.35</v>
      </c>
    </row>
    <row r="11" spans="1:13" ht="15.75" thickBot="1" x14ac:dyDescent="0.3">
      <c r="A11" s="92" t="s">
        <v>12</v>
      </c>
      <c r="B11" s="93">
        <v>9212</v>
      </c>
      <c r="C11" s="93">
        <v>9151</v>
      </c>
      <c r="D11" s="90">
        <v>-0.01</v>
      </c>
      <c r="E11" s="93">
        <v>8477</v>
      </c>
      <c r="F11" s="93">
        <v>8764</v>
      </c>
      <c r="G11" s="90">
        <v>0.03</v>
      </c>
      <c r="H11" s="94">
        <v>735</v>
      </c>
      <c r="I11" s="94">
        <v>380</v>
      </c>
      <c r="J11" s="90">
        <v>-0.48</v>
      </c>
      <c r="K11" s="95">
        <v>0.08</v>
      </c>
      <c r="L11" s="95">
        <v>4.2000000000000003E-2</v>
      </c>
      <c r="M11" s="90">
        <v>-0.48</v>
      </c>
    </row>
    <row r="12" spans="1:13" ht="15.75" thickBot="1" x14ac:dyDescent="0.3">
      <c r="A12" s="88" t="s">
        <v>13</v>
      </c>
      <c r="B12" s="89">
        <v>35077</v>
      </c>
      <c r="C12" s="89">
        <v>34100</v>
      </c>
      <c r="D12" s="90">
        <v>-0.03</v>
      </c>
      <c r="E12" s="89">
        <v>30853</v>
      </c>
      <c r="F12" s="89">
        <v>31166</v>
      </c>
      <c r="G12" s="90">
        <v>0.01</v>
      </c>
      <c r="H12" s="89">
        <v>4224</v>
      </c>
      <c r="I12" s="89">
        <v>2893</v>
      </c>
      <c r="J12" s="90">
        <v>-0.32</v>
      </c>
      <c r="K12" s="91">
        <v>0.12</v>
      </c>
      <c r="L12" s="91">
        <v>8.5000000000000006E-2</v>
      </c>
      <c r="M12" s="90">
        <v>-0.28999999999999998</v>
      </c>
    </row>
    <row r="13" spans="1:13" ht="15.75" thickBot="1" x14ac:dyDescent="0.3">
      <c r="A13" s="92" t="s">
        <v>14</v>
      </c>
      <c r="B13" s="93">
        <v>16739</v>
      </c>
      <c r="C13" s="93">
        <v>16775</v>
      </c>
      <c r="D13" s="90">
        <v>0</v>
      </c>
      <c r="E13" s="93">
        <v>15098</v>
      </c>
      <c r="F13" s="93">
        <v>15119</v>
      </c>
      <c r="G13" s="90">
        <v>0</v>
      </c>
      <c r="H13" s="93">
        <v>1641</v>
      </c>
      <c r="I13" s="93">
        <v>1656</v>
      </c>
      <c r="J13" s="90">
        <v>0.01</v>
      </c>
      <c r="K13" s="95">
        <v>0.09</v>
      </c>
      <c r="L13" s="95">
        <v>9.9000000000000005E-2</v>
      </c>
      <c r="M13" s="90">
        <v>0.1</v>
      </c>
    </row>
    <row r="14" spans="1:13" ht="15.75" thickBot="1" x14ac:dyDescent="0.3">
      <c r="A14" s="88" t="s">
        <v>15</v>
      </c>
      <c r="B14" s="89">
        <v>202042</v>
      </c>
      <c r="C14" s="89">
        <v>194764</v>
      </c>
      <c r="D14" s="90">
        <v>-0.04</v>
      </c>
      <c r="E14" s="89">
        <v>182242</v>
      </c>
      <c r="F14" s="89">
        <v>185888</v>
      </c>
      <c r="G14" s="90">
        <v>0.02</v>
      </c>
      <c r="H14" s="89">
        <v>19800</v>
      </c>
      <c r="I14" s="89">
        <v>13512</v>
      </c>
      <c r="J14" s="90">
        <v>-0.32</v>
      </c>
      <c r="K14" s="96" t="s">
        <v>18</v>
      </c>
      <c r="L14" s="96" t="s">
        <v>18</v>
      </c>
      <c r="M14" s="96" t="s">
        <v>18</v>
      </c>
    </row>
    <row r="15" spans="1:13" ht="15.75" thickBot="1" x14ac:dyDescent="0.3">
      <c r="A15" s="92" t="s">
        <v>16</v>
      </c>
      <c r="B15" s="93">
        <v>2226504</v>
      </c>
      <c r="C15" s="93">
        <v>2261860</v>
      </c>
      <c r="D15" s="91">
        <v>1.5900000000000001E-2</v>
      </c>
      <c r="E15" s="93">
        <v>2042025</v>
      </c>
      <c r="F15" s="93">
        <v>2097384</v>
      </c>
      <c r="G15" s="90">
        <v>0.03</v>
      </c>
      <c r="H15" s="93">
        <v>184479</v>
      </c>
      <c r="I15" s="93">
        <v>132095</v>
      </c>
      <c r="J15" s="90">
        <v>-0.28000000000000003</v>
      </c>
      <c r="K15" s="95">
        <v>8.3000000000000004E-2</v>
      </c>
      <c r="L15" s="95">
        <v>5.8999999999999997E-2</v>
      </c>
      <c r="M15" s="97">
        <v>-0.28999999999999998</v>
      </c>
    </row>
    <row r="19" spans="15:15" x14ac:dyDescent="0.25">
      <c r="O19" s="7"/>
    </row>
  </sheetData>
  <mergeCells count="5">
    <mergeCell ref="A2:A3"/>
    <mergeCell ref="H2:J2"/>
    <mergeCell ref="B2:D2"/>
    <mergeCell ref="E2:G2"/>
    <mergeCell ref="K2:M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21F1-BCD0-4837-96B5-668B5CC7A090}">
  <dimension ref="A1:V16"/>
  <sheetViews>
    <sheetView workbookViewId="0">
      <selection activeCell="O15" sqref="O15"/>
    </sheetView>
  </sheetViews>
  <sheetFormatPr defaultRowHeight="15" x14ac:dyDescent="0.25"/>
  <cols>
    <col min="1" max="1" width="13.85546875" customWidth="1"/>
    <col min="16" max="16" width="13.42578125" customWidth="1"/>
    <col min="17" max="17" width="10.5703125" customWidth="1"/>
    <col min="18" max="18" width="10.140625" customWidth="1"/>
    <col min="19" max="19" width="10.42578125" customWidth="1"/>
    <col min="20" max="20" width="9.85546875" customWidth="1"/>
    <col min="21" max="21" width="10.5703125" customWidth="1"/>
    <col min="22" max="22" width="12.5703125" customWidth="1"/>
  </cols>
  <sheetData>
    <row r="1" spans="1:22" ht="15.75" thickBot="1" x14ac:dyDescent="0.3">
      <c r="A1" s="264" t="s">
        <v>215</v>
      </c>
      <c r="B1" s="264"/>
      <c r="C1" s="264"/>
      <c r="D1" s="264"/>
      <c r="E1" s="264"/>
      <c r="F1" s="264"/>
      <c r="G1" s="264"/>
      <c r="H1" s="264"/>
      <c r="I1" s="264"/>
      <c r="J1" s="264"/>
      <c r="K1" s="264"/>
      <c r="L1" s="264"/>
      <c r="M1" s="264"/>
      <c r="P1" s="129" t="s">
        <v>214</v>
      </c>
      <c r="Q1" s="129"/>
      <c r="R1" s="129"/>
      <c r="S1" s="129"/>
      <c r="T1" s="129"/>
      <c r="U1" s="129"/>
      <c r="V1" s="129"/>
    </row>
    <row r="2" spans="1:22" ht="15.75" thickBot="1" x14ac:dyDescent="0.3">
      <c r="A2" s="187" t="s">
        <v>47</v>
      </c>
      <c r="B2" s="189" t="s">
        <v>64</v>
      </c>
      <c r="C2" s="190"/>
      <c r="D2" s="189" t="s">
        <v>212</v>
      </c>
      <c r="E2" s="190"/>
      <c r="F2" s="189" t="s">
        <v>213</v>
      </c>
      <c r="G2" s="190"/>
      <c r="H2" s="189" t="s">
        <v>68</v>
      </c>
      <c r="I2" s="190"/>
      <c r="J2" s="189" t="s">
        <v>65</v>
      </c>
      <c r="K2" s="190"/>
      <c r="L2" s="189" t="s">
        <v>66</v>
      </c>
      <c r="M2" s="190"/>
      <c r="P2" s="217"/>
      <c r="Q2" s="217"/>
      <c r="R2" s="217"/>
      <c r="S2" s="217"/>
      <c r="T2" s="217"/>
      <c r="U2" s="217"/>
      <c r="V2" s="217"/>
    </row>
    <row r="3" spans="1:22" ht="15.75" thickBot="1" x14ac:dyDescent="0.3">
      <c r="A3" s="265"/>
      <c r="B3" s="163">
        <v>2010</v>
      </c>
      <c r="C3" s="163">
        <v>2020</v>
      </c>
      <c r="D3" s="163">
        <v>2010</v>
      </c>
      <c r="E3" s="163">
        <v>2020</v>
      </c>
      <c r="F3" s="163">
        <v>2010</v>
      </c>
      <c r="G3" s="163">
        <v>2020</v>
      </c>
      <c r="H3" s="163">
        <v>2010</v>
      </c>
      <c r="I3" s="163">
        <v>2020</v>
      </c>
      <c r="J3" s="163">
        <v>2010</v>
      </c>
      <c r="K3" s="163">
        <v>2020</v>
      </c>
      <c r="L3" s="163">
        <v>2010</v>
      </c>
      <c r="M3" s="163">
        <v>2020</v>
      </c>
      <c r="P3" s="266" t="s">
        <v>47</v>
      </c>
      <c r="Q3" s="267" t="s">
        <v>67</v>
      </c>
      <c r="R3" s="267" t="s">
        <v>212</v>
      </c>
      <c r="S3" s="267" t="s">
        <v>213</v>
      </c>
      <c r="T3" s="267" t="s">
        <v>68</v>
      </c>
      <c r="U3" s="267" t="s">
        <v>65</v>
      </c>
      <c r="V3" s="267" t="s">
        <v>66</v>
      </c>
    </row>
    <row r="4" spans="1:22" ht="15.75" thickBot="1" x14ac:dyDescent="0.3">
      <c r="A4" s="88" t="s">
        <v>31</v>
      </c>
      <c r="B4" s="238">
        <v>7266</v>
      </c>
      <c r="C4" s="239">
        <v>6662</v>
      </c>
      <c r="D4" s="240">
        <v>23419</v>
      </c>
      <c r="E4" s="241">
        <v>21425</v>
      </c>
      <c r="F4" s="238">
        <v>8742</v>
      </c>
      <c r="G4" s="239">
        <v>7270</v>
      </c>
      <c r="H4" s="238">
        <v>29935</v>
      </c>
      <c r="I4" s="239">
        <v>28729</v>
      </c>
      <c r="J4" s="238">
        <v>31290</v>
      </c>
      <c r="K4" s="239">
        <v>29993</v>
      </c>
      <c r="L4" s="238">
        <v>16497</v>
      </c>
      <c r="M4" s="239">
        <v>20245</v>
      </c>
      <c r="P4" s="23" t="s">
        <v>31</v>
      </c>
      <c r="Q4" s="268">
        <v>-8.3000000000000004E-2</v>
      </c>
      <c r="R4" s="268">
        <v>-8.5000000000000006E-2</v>
      </c>
      <c r="S4" s="268">
        <v>-0.16800000000000001</v>
      </c>
      <c r="T4" s="268">
        <v>-0.04</v>
      </c>
      <c r="U4" s="268">
        <v>-4.1000000000000002E-2</v>
      </c>
      <c r="V4" s="268">
        <v>0.22700000000000001</v>
      </c>
    </row>
    <row r="5" spans="1:22" ht="15.75" thickBot="1" x14ac:dyDescent="0.3">
      <c r="A5" s="242" t="s">
        <v>32</v>
      </c>
      <c r="B5" s="243">
        <v>2085</v>
      </c>
      <c r="C5" s="244">
        <v>1984</v>
      </c>
      <c r="D5" s="243">
        <v>6837</v>
      </c>
      <c r="E5" s="244">
        <v>5547</v>
      </c>
      <c r="F5" s="243">
        <v>1920</v>
      </c>
      <c r="G5" s="244">
        <v>2125</v>
      </c>
      <c r="H5" s="243">
        <v>8519</v>
      </c>
      <c r="I5" s="244">
        <v>7928</v>
      </c>
      <c r="J5" s="243">
        <v>9587</v>
      </c>
      <c r="K5" s="244">
        <v>9313</v>
      </c>
      <c r="L5" s="243">
        <v>5631</v>
      </c>
      <c r="M5" s="245">
        <v>6530</v>
      </c>
      <c r="P5" s="23" t="s">
        <v>32</v>
      </c>
      <c r="Q5" s="268">
        <v>-4.8000000000000001E-2</v>
      </c>
      <c r="R5" s="268">
        <v>-0.189</v>
      </c>
      <c r="S5" s="268">
        <v>0.107</v>
      </c>
      <c r="T5" s="268">
        <v>-6.9000000000000006E-2</v>
      </c>
      <c r="U5" s="268">
        <v>-2.9000000000000001E-2</v>
      </c>
      <c r="V5" s="268">
        <v>0.16</v>
      </c>
    </row>
    <row r="6" spans="1:22" ht="15.75" thickBot="1" x14ac:dyDescent="0.3">
      <c r="A6" s="88" t="s">
        <v>33</v>
      </c>
      <c r="B6" s="243">
        <v>1337</v>
      </c>
      <c r="C6" s="244">
        <v>1128</v>
      </c>
      <c r="D6" s="243">
        <v>4662</v>
      </c>
      <c r="E6" s="244">
        <v>4388</v>
      </c>
      <c r="F6" s="243">
        <v>1147</v>
      </c>
      <c r="G6" s="244">
        <v>1376</v>
      </c>
      <c r="H6" s="243">
        <v>6072</v>
      </c>
      <c r="I6" s="244">
        <v>5425</v>
      </c>
      <c r="J6" s="243">
        <v>7978</v>
      </c>
      <c r="K6" s="244">
        <v>7749</v>
      </c>
      <c r="L6" s="243">
        <v>4504</v>
      </c>
      <c r="M6" s="244">
        <v>5969</v>
      </c>
      <c r="P6" s="23" t="s">
        <v>33</v>
      </c>
      <c r="Q6" s="268">
        <v>-0.156</v>
      </c>
      <c r="R6" s="268">
        <v>-5.8999999999999997E-2</v>
      </c>
      <c r="S6" s="268">
        <v>0.2</v>
      </c>
      <c r="T6" s="268">
        <v>-0.107</v>
      </c>
      <c r="U6" s="268">
        <v>-2.9000000000000001E-2</v>
      </c>
      <c r="V6" s="268">
        <v>0.32500000000000001</v>
      </c>
    </row>
    <row r="7" spans="1:22" ht="15.75" thickBot="1" x14ac:dyDescent="0.3">
      <c r="A7" s="88" t="s">
        <v>34</v>
      </c>
      <c r="B7" s="246">
        <v>773</v>
      </c>
      <c r="C7" s="247">
        <v>722</v>
      </c>
      <c r="D7" s="248">
        <v>2626</v>
      </c>
      <c r="E7" s="176">
        <v>2345</v>
      </c>
      <c r="F7" s="246">
        <v>813</v>
      </c>
      <c r="G7" s="247">
        <v>847</v>
      </c>
      <c r="H7" s="248">
        <v>3606</v>
      </c>
      <c r="I7" s="176">
        <v>2955</v>
      </c>
      <c r="J7" s="248">
        <v>3708</v>
      </c>
      <c r="K7" s="176">
        <v>3710</v>
      </c>
      <c r="L7" s="248">
        <v>2514</v>
      </c>
      <c r="M7" s="176">
        <v>2706</v>
      </c>
      <c r="P7" s="23" t="s">
        <v>34</v>
      </c>
      <c r="Q7" s="268">
        <v>-6.6000000000000003E-2</v>
      </c>
      <c r="R7" s="268">
        <v>-0.107</v>
      </c>
      <c r="S7" s="268">
        <v>4.2000000000000003E-2</v>
      </c>
      <c r="T7" s="268">
        <v>-0.18099999999999999</v>
      </c>
      <c r="U7" s="268">
        <v>1E-3</v>
      </c>
      <c r="V7" s="268">
        <v>7.5999999999999998E-2</v>
      </c>
    </row>
    <row r="8" spans="1:22" ht="15.75" thickBot="1" x14ac:dyDescent="0.3">
      <c r="A8" s="242" t="s">
        <v>35</v>
      </c>
      <c r="B8" s="249">
        <v>925</v>
      </c>
      <c r="C8" s="250">
        <v>888</v>
      </c>
      <c r="D8" s="251">
        <v>2987</v>
      </c>
      <c r="E8" s="252">
        <v>2771</v>
      </c>
      <c r="F8" s="253">
        <v>781</v>
      </c>
      <c r="G8" s="250">
        <v>755</v>
      </c>
      <c r="H8" s="251">
        <v>3744</v>
      </c>
      <c r="I8" s="252">
        <v>3430</v>
      </c>
      <c r="J8" s="251">
        <v>4054</v>
      </c>
      <c r="K8" s="252">
        <v>4034</v>
      </c>
      <c r="L8" s="251">
        <v>2332</v>
      </c>
      <c r="M8" s="245">
        <v>3074</v>
      </c>
      <c r="P8" s="23" t="s">
        <v>35</v>
      </c>
      <c r="Q8" s="268">
        <v>-0.04</v>
      </c>
      <c r="R8" s="268">
        <v>-7.1999999999999995E-2</v>
      </c>
      <c r="S8" s="268">
        <v>-3.3000000000000002E-2</v>
      </c>
      <c r="T8" s="268">
        <v>-8.4000000000000005E-2</v>
      </c>
      <c r="U8" s="268">
        <v>-5.0000000000000001E-3</v>
      </c>
      <c r="V8" s="268">
        <v>0.318</v>
      </c>
    </row>
    <row r="9" spans="1:22" ht="15.75" thickBot="1" x14ac:dyDescent="0.3">
      <c r="A9" s="242" t="s">
        <v>36</v>
      </c>
      <c r="B9" s="249">
        <v>572</v>
      </c>
      <c r="C9" s="254">
        <v>464</v>
      </c>
      <c r="D9" s="243">
        <v>2148</v>
      </c>
      <c r="E9" s="244">
        <v>1478</v>
      </c>
      <c r="F9" s="249">
        <v>581</v>
      </c>
      <c r="G9" s="254">
        <v>473</v>
      </c>
      <c r="H9" s="243">
        <v>2684</v>
      </c>
      <c r="I9" s="244">
        <v>2365</v>
      </c>
      <c r="J9" s="243">
        <v>3576</v>
      </c>
      <c r="K9" s="244">
        <v>3419</v>
      </c>
      <c r="L9" s="243">
        <v>1909</v>
      </c>
      <c r="M9" s="245">
        <v>2497</v>
      </c>
      <c r="P9" s="23" t="s">
        <v>36</v>
      </c>
      <c r="Q9" s="268">
        <v>-0.189</v>
      </c>
      <c r="R9" s="268">
        <v>-0.312</v>
      </c>
      <c r="S9" s="268">
        <v>-0.186</v>
      </c>
      <c r="T9" s="268">
        <v>-0.11899999999999999</v>
      </c>
      <c r="U9" s="268">
        <v>-4.3999999999999997E-2</v>
      </c>
      <c r="V9" s="268">
        <v>0.308</v>
      </c>
    </row>
    <row r="10" spans="1:22" ht="15.75" thickBot="1" x14ac:dyDescent="0.3">
      <c r="A10" s="242" t="s">
        <v>37</v>
      </c>
      <c r="B10" s="243">
        <v>6265</v>
      </c>
      <c r="C10" s="255">
        <v>5982</v>
      </c>
      <c r="D10" s="256">
        <v>20677</v>
      </c>
      <c r="E10" s="255">
        <v>18313</v>
      </c>
      <c r="F10" s="256">
        <v>6108</v>
      </c>
      <c r="G10" s="255">
        <v>6238</v>
      </c>
      <c r="H10" s="256">
        <v>26392</v>
      </c>
      <c r="I10" s="255">
        <v>24979</v>
      </c>
      <c r="J10" s="256">
        <v>28409</v>
      </c>
      <c r="K10" s="255">
        <v>27671</v>
      </c>
      <c r="L10" s="256">
        <v>16215</v>
      </c>
      <c r="M10" s="245">
        <v>19538</v>
      </c>
      <c r="P10" s="23" t="s">
        <v>37</v>
      </c>
      <c r="Q10" s="268">
        <v>-4.4999999999999998E-2</v>
      </c>
      <c r="R10" s="268">
        <v>-0.114</v>
      </c>
      <c r="S10" s="268">
        <v>2.1000000000000001E-2</v>
      </c>
      <c r="T10" s="268">
        <v>-5.3999999999999999E-2</v>
      </c>
      <c r="U10" s="268">
        <v>-2.5999999999999999E-2</v>
      </c>
      <c r="V10" s="268">
        <v>0.20499999999999999</v>
      </c>
    </row>
    <row r="11" spans="1:22" ht="15.75" thickBot="1" x14ac:dyDescent="0.3">
      <c r="A11" s="88" t="s">
        <v>38</v>
      </c>
      <c r="B11" s="248">
        <v>1411</v>
      </c>
      <c r="C11" s="176">
        <v>1314</v>
      </c>
      <c r="D11" s="248">
        <v>4753</v>
      </c>
      <c r="E11" s="176">
        <v>4151</v>
      </c>
      <c r="F11" s="248">
        <v>1334</v>
      </c>
      <c r="G11" s="176">
        <v>1274</v>
      </c>
      <c r="H11" s="248">
        <v>5314</v>
      </c>
      <c r="I11" s="176">
        <v>4977</v>
      </c>
      <c r="J11" s="248">
        <v>6192</v>
      </c>
      <c r="K11" s="176">
        <v>6324</v>
      </c>
      <c r="L11" s="248">
        <v>3813</v>
      </c>
      <c r="M11" s="176">
        <v>4692</v>
      </c>
      <c r="P11" s="23" t="s">
        <v>38</v>
      </c>
      <c r="Q11" s="268">
        <v>-6.9000000000000006E-2</v>
      </c>
      <c r="R11" s="268">
        <v>-0.127</v>
      </c>
      <c r="S11" s="268">
        <v>-4.4999999999999998E-2</v>
      </c>
      <c r="T11" s="268">
        <v>-6.3E-2</v>
      </c>
      <c r="U11" s="268">
        <v>2.1000000000000001E-2</v>
      </c>
      <c r="V11" s="268">
        <v>0.23100000000000001</v>
      </c>
    </row>
    <row r="12" spans="1:22" ht="15.75" thickBot="1" x14ac:dyDescent="0.3">
      <c r="A12" s="242" t="s">
        <v>39</v>
      </c>
      <c r="B12" s="243">
        <v>5034</v>
      </c>
      <c r="C12" s="252">
        <v>4289</v>
      </c>
      <c r="D12" s="243">
        <v>16904</v>
      </c>
      <c r="E12" s="245">
        <v>14614</v>
      </c>
      <c r="F12" s="251">
        <v>4789</v>
      </c>
      <c r="G12" s="252">
        <v>5220</v>
      </c>
      <c r="H12" s="243">
        <v>21618</v>
      </c>
      <c r="I12" s="252">
        <v>19794</v>
      </c>
      <c r="J12" s="243">
        <v>22706</v>
      </c>
      <c r="K12" s="257">
        <v>22022</v>
      </c>
      <c r="L12" s="243">
        <v>11296</v>
      </c>
      <c r="M12" s="258">
        <v>14305</v>
      </c>
      <c r="P12" s="23" t="s">
        <v>39</v>
      </c>
      <c r="Q12" s="268">
        <v>-0.14799999999999999</v>
      </c>
      <c r="R12" s="268">
        <v>-0.13500000000000001</v>
      </c>
      <c r="S12" s="268">
        <v>0.09</v>
      </c>
      <c r="T12" s="268">
        <v>-8.4000000000000005E-2</v>
      </c>
      <c r="U12" s="268">
        <v>-0.03</v>
      </c>
      <c r="V12" s="268">
        <v>0.26600000000000001</v>
      </c>
    </row>
    <row r="13" spans="1:22" ht="15.75" thickBot="1" x14ac:dyDescent="0.3">
      <c r="A13" s="242" t="s">
        <v>40</v>
      </c>
      <c r="B13" s="243">
        <v>2431</v>
      </c>
      <c r="C13" s="258">
        <v>2196</v>
      </c>
      <c r="D13" s="248">
        <v>8025</v>
      </c>
      <c r="E13" s="176">
        <v>7274</v>
      </c>
      <c r="F13" s="251">
        <v>2344</v>
      </c>
      <c r="G13" s="245">
        <v>2183</v>
      </c>
      <c r="H13" s="243">
        <v>9877</v>
      </c>
      <c r="I13" s="245">
        <v>8589</v>
      </c>
      <c r="J13" s="248">
        <v>11854</v>
      </c>
      <c r="K13" s="259">
        <v>11558</v>
      </c>
      <c r="L13" s="243">
        <v>7003</v>
      </c>
      <c r="M13" s="258">
        <v>8650</v>
      </c>
      <c r="P13" s="23" t="s">
        <v>40</v>
      </c>
      <c r="Q13" s="268">
        <v>-9.7000000000000003E-2</v>
      </c>
      <c r="R13" s="268">
        <v>-9.4E-2</v>
      </c>
      <c r="S13" s="268">
        <v>-6.9000000000000006E-2</v>
      </c>
      <c r="T13" s="268">
        <v>-0.13</v>
      </c>
      <c r="U13" s="268">
        <v>-2.5000000000000001E-2</v>
      </c>
      <c r="V13" s="268">
        <v>0.23499999999999999</v>
      </c>
    </row>
    <row r="14" spans="1:22" ht="15.75" thickBot="1" x14ac:dyDescent="0.3">
      <c r="A14" s="242" t="s">
        <v>60</v>
      </c>
      <c r="B14" s="243">
        <v>28099</v>
      </c>
      <c r="C14" s="258">
        <v>25629</v>
      </c>
      <c r="D14" s="258">
        <v>93038</v>
      </c>
      <c r="E14" s="258">
        <v>82306</v>
      </c>
      <c r="F14" s="258">
        <v>28559</v>
      </c>
      <c r="G14" s="258">
        <v>27761</v>
      </c>
      <c r="H14" s="258">
        <v>117761</v>
      </c>
      <c r="I14" s="258">
        <v>109171</v>
      </c>
      <c r="J14" s="258">
        <v>129354</v>
      </c>
      <c r="K14" s="258">
        <v>125793</v>
      </c>
      <c r="L14" s="258">
        <v>71714</v>
      </c>
      <c r="M14" s="258">
        <v>88206</v>
      </c>
      <c r="P14" s="23" t="s">
        <v>60</v>
      </c>
      <c r="Q14" s="268">
        <v>-8.7999999999999995E-2</v>
      </c>
      <c r="R14" s="268">
        <v>-0.115</v>
      </c>
      <c r="S14" s="268">
        <v>-2.8000000000000001E-2</v>
      </c>
      <c r="T14" s="268">
        <v>-7.2999999999999995E-2</v>
      </c>
      <c r="U14" s="268">
        <v>-2.8000000000000001E-2</v>
      </c>
      <c r="V14" s="268">
        <v>0.23</v>
      </c>
    </row>
    <row r="15" spans="1:22" ht="15.75" thickBot="1" x14ac:dyDescent="0.3">
      <c r="A15" s="88" t="s">
        <v>16</v>
      </c>
      <c r="B15" s="260">
        <v>302659</v>
      </c>
      <c r="C15" s="245">
        <v>293932</v>
      </c>
      <c r="D15" s="243">
        <v>971682</v>
      </c>
      <c r="E15" s="245">
        <v>931288</v>
      </c>
      <c r="F15" s="243">
        <v>330178</v>
      </c>
      <c r="G15" s="245">
        <v>323960</v>
      </c>
      <c r="H15" s="256">
        <v>1230455</v>
      </c>
      <c r="I15" s="245">
        <v>1237123</v>
      </c>
      <c r="J15" s="243">
        <v>1242460</v>
      </c>
      <c r="K15" s="261">
        <v>1279449</v>
      </c>
      <c r="L15" s="243">
        <v>635217</v>
      </c>
      <c r="M15" s="258">
        <v>827434</v>
      </c>
      <c r="P15" s="23" t="s">
        <v>16</v>
      </c>
      <c r="Q15" s="268">
        <v>-2.9000000000000001E-2</v>
      </c>
      <c r="R15" s="268">
        <v>-4.2000000000000003E-2</v>
      </c>
      <c r="S15" s="268">
        <v>-1.9E-2</v>
      </c>
      <c r="T15" s="268">
        <v>5.0000000000000001E-3</v>
      </c>
      <c r="U15" s="268">
        <v>0.03</v>
      </c>
      <c r="V15" s="268">
        <v>0.30299999999999999</v>
      </c>
    </row>
    <row r="16" spans="1:22" ht="15.75" thickBot="1" x14ac:dyDescent="0.3">
      <c r="A16" s="88" t="s">
        <v>61</v>
      </c>
      <c r="B16" s="262">
        <v>20131420</v>
      </c>
      <c r="C16" s="183">
        <v>19650192</v>
      </c>
      <c r="D16" s="262">
        <v>62893075</v>
      </c>
      <c r="E16" s="183">
        <v>62261904</v>
      </c>
      <c r="F16" s="262">
        <v>21214118</v>
      </c>
      <c r="G16" s="183">
        <v>21820378</v>
      </c>
      <c r="H16" s="262">
        <v>82397154</v>
      </c>
      <c r="I16" s="183">
        <v>86831842</v>
      </c>
      <c r="J16" s="262">
        <v>78580092</v>
      </c>
      <c r="K16" s="183">
        <v>83642175</v>
      </c>
      <c r="L16" s="262">
        <v>38749413</v>
      </c>
      <c r="M16" s="263">
        <v>52362817</v>
      </c>
      <c r="P16" s="23" t="s">
        <v>61</v>
      </c>
      <c r="Q16" s="268">
        <v>-2.4E-2</v>
      </c>
      <c r="R16" s="268">
        <v>-0.01</v>
      </c>
      <c r="S16" s="268">
        <v>2.9000000000000001E-2</v>
      </c>
      <c r="T16" s="268">
        <v>5.3999999999999999E-2</v>
      </c>
      <c r="U16" s="268">
        <v>6.4000000000000001E-2</v>
      </c>
      <c r="V16" s="268">
        <v>0.35099999999999998</v>
      </c>
    </row>
  </sheetData>
  <mergeCells count="9">
    <mergeCell ref="P1:V2"/>
    <mergeCell ref="L2:M2"/>
    <mergeCell ref="A1:M1"/>
    <mergeCell ref="A2:A3"/>
    <mergeCell ref="B2:C2"/>
    <mergeCell ref="D2:E2"/>
    <mergeCell ref="F2:G2"/>
    <mergeCell ref="H2:I2"/>
    <mergeCell ref="J2:K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CCA0-9D1B-440F-8589-81BF96890837}">
  <dimension ref="A1:O35"/>
  <sheetViews>
    <sheetView workbookViewId="0">
      <selection activeCell="O6" sqref="O6"/>
    </sheetView>
  </sheetViews>
  <sheetFormatPr defaultRowHeight="15" x14ac:dyDescent="0.25"/>
  <cols>
    <col min="1" max="1" width="15.28515625" customWidth="1"/>
    <col min="2" max="2" width="25.5703125" customWidth="1"/>
    <col min="3" max="3" width="13.85546875" customWidth="1"/>
    <col min="4" max="4" width="22.28515625" customWidth="1"/>
    <col min="5" max="5" width="19.140625" customWidth="1"/>
    <col min="6" max="6" width="12.140625" customWidth="1"/>
    <col min="9" max="9" width="9.5703125" customWidth="1"/>
    <col min="10" max="10" width="9.7109375" customWidth="1"/>
    <col min="11" max="11" width="9.85546875" customWidth="1"/>
    <col min="12" max="12" width="14" customWidth="1"/>
    <col min="15" max="15" width="23.85546875" customWidth="1"/>
  </cols>
  <sheetData>
    <row r="1" spans="1:15" x14ac:dyDescent="0.25">
      <c r="A1" s="217" t="s">
        <v>227</v>
      </c>
      <c r="B1" s="217"/>
      <c r="C1" s="217"/>
      <c r="D1" s="217"/>
      <c r="E1" s="217"/>
      <c r="F1" s="217"/>
      <c r="G1" s="217"/>
      <c r="H1" s="217"/>
      <c r="I1" s="217"/>
      <c r="J1" s="217"/>
      <c r="K1" s="217"/>
      <c r="L1" s="217"/>
    </row>
    <row r="2" spans="1:15" ht="15.75" thickBot="1" x14ac:dyDescent="0.3">
      <c r="A2" s="298" t="s">
        <v>4</v>
      </c>
      <c r="B2" s="299" t="s">
        <v>69</v>
      </c>
      <c r="C2" s="299" t="s">
        <v>70</v>
      </c>
      <c r="D2" s="299" t="s">
        <v>80</v>
      </c>
      <c r="E2" s="299" t="s">
        <v>71</v>
      </c>
      <c r="F2" s="300" t="s">
        <v>72</v>
      </c>
      <c r="G2" s="301"/>
      <c r="H2" s="301"/>
      <c r="I2" s="301"/>
      <c r="J2" s="301"/>
      <c r="K2" s="301"/>
      <c r="L2" s="302"/>
      <c r="M2" s="5"/>
      <c r="O2" t="s">
        <v>81</v>
      </c>
    </row>
    <row r="3" spans="1:15" ht="15.75" thickBot="1" x14ac:dyDescent="0.3">
      <c r="A3" s="131"/>
      <c r="B3" s="136"/>
      <c r="C3" s="136"/>
      <c r="D3" s="136"/>
      <c r="E3" s="136"/>
      <c r="F3" s="108" t="s">
        <v>73</v>
      </c>
      <c r="G3" s="109" t="s">
        <v>74</v>
      </c>
      <c r="H3" s="107" t="s">
        <v>75</v>
      </c>
      <c r="I3" s="109" t="s">
        <v>76</v>
      </c>
      <c r="J3" s="109" t="s">
        <v>77</v>
      </c>
      <c r="K3" s="109" t="s">
        <v>78</v>
      </c>
      <c r="L3" s="86" t="s">
        <v>79</v>
      </c>
      <c r="M3" s="5"/>
      <c r="O3" s="22" t="s">
        <v>82</v>
      </c>
    </row>
    <row r="4" spans="1:15" x14ac:dyDescent="0.25">
      <c r="A4" s="113" t="s">
        <v>31</v>
      </c>
      <c r="B4" s="269">
        <v>42802</v>
      </c>
      <c r="C4" s="270">
        <v>1862394000</v>
      </c>
      <c r="D4" s="270">
        <v>41375</v>
      </c>
      <c r="E4" s="271">
        <v>2555</v>
      </c>
      <c r="F4" s="272">
        <v>1868</v>
      </c>
      <c r="G4" s="273">
        <v>226</v>
      </c>
      <c r="H4" s="273">
        <v>86</v>
      </c>
      <c r="I4" s="273">
        <v>36</v>
      </c>
      <c r="J4" s="273">
        <v>15</v>
      </c>
      <c r="K4" s="274" t="s">
        <v>84</v>
      </c>
      <c r="L4" s="275" t="s">
        <v>84</v>
      </c>
      <c r="O4" t="s">
        <v>83</v>
      </c>
    </row>
    <row r="5" spans="1:15" x14ac:dyDescent="0.25">
      <c r="A5" s="201" t="s">
        <v>32</v>
      </c>
      <c r="B5" s="269">
        <v>8267</v>
      </c>
      <c r="C5" s="276">
        <v>339821000</v>
      </c>
      <c r="D5" s="276">
        <v>39051</v>
      </c>
      <c r="E5" s="277">
        <v>633</v>
      </c>
      <c r="F5" s="274">
        <v>472</v>
      </c>
      <c r="G5" s="274">
        <v>36</v>
      </c>
      <c r="H5" s="274">
        <v>23</v>
      </c>
      <c r="I5" s="274">
        <v>4</v>
      </c>
      <c r="J5" s="274">
        <v>4</v>
      </c>
      <c r="K5" s="274" t="s">
        <v>84</v>
      </c>
      <c r="L5" s="278" t="s">
        <v>84</v>
      </c>
    </row>
    <row r="6" spans="1:15" x14ac:dyDescent="0.25">
      <c r="A6" s="201" t="s">
        <v>33</v>
      </c>
      <c r="B6" s="269">
        <v>4956</v>
      </c>
      <c r="C6" s="276">
        <v>180983000</v>
      </c>
      <c r="D6" s="276">
        <v>35133</v>
      </c>
      <c r="E6" s="277">
        <v>421</v>
      </c>
      <c r="F6" s="274">
        <v>332</v>
      </c>
      <c r="G6" s="274">
        <v>26</v>
      </c>
      <c r="H6" s="274">
        <v>6</v>
      </c>
      <c r="I6" s="274">
        <v>3</v>
      </c>
      <c r="J6" s="274"/>
      <c r="K6" s="274" t="s">
        <v>84</v>
      </c>
      <c r="L6" s="278" t="s">
        <v>84</v>
      </c>
    </row>
    <row r="7" spans="1:15" x14ac:dyDescent="0.25">
      <c r="A7" s="201" t="s">
        <v>34</v>
      </c>
      <c r="B7" s="269">
        <v>4251</v>
      </c>
      <c r="C7" s="276">
        <v>161421000</v>
      </c>
      <c r="D7" s="276">
        <v>35657</v>
      </c>
      <c r="E7" s="277">
        <v>221</v>
      </c>
      <c r="F7" s="274">
        <v>174</v>
      </c>
      <c r="G7" s="274">
        <v>7</v>
      </c>
      <c r="H7" s="274">
        <v>3</v>
      </c>
      <c r="I7" s="274">
        <v>3</v>
      </c>
      <c r="J7" s="274"/>
      <c r="K7" s="274" t="s">
        <v>84</v>
      </c>
      <c r="L7" s="278" t="s">
        <v>84</v>
      </c>
    </row>
    <row r="8" spans="1:15" x14ac:dyDescent="0.25">
      <c r="A8" s="201" t="s">
        <v>35</v>
      </c>
      <c r="B8" s="269">
        <v>2104</v>
      </c>
      <c r="C8" s="276">
        <v>98735000</v>
      </c>
      <c r="D8" s="276">
        <v>42133</v>
      </c>
      <c r="E8" s="277">
        <v>235</v>
      </c>
      <c r="F8" s="274">
        <v>164</v>
      </c>
      <c r="G8" s="274">
        <v>8</v>
      </c>
      <c r="H8" s="274"/>
      <c r="I8" s="274"/>
      <c r="J8" s="274"/>
      <c r="K8" s="274" t="s">
        <v>84</v>
      </c>
      <c r="L8" s="278" t="s">
        <v>84</v>
      </c>
    </row>
    <row r="9" spans="1:15" x14ac:dyDescent="0.25">
      <c r="A9" s="201" t="s">
        <v>36</v>
      </c>
      <c r="B9" s="269">
        <v>1307</v>
      </c>
      <c r="C9" s="276">
        <v>51982000</v>
      </c>
      <c r="D9" s="276">
        <v>36271</v>
      </c>
      <c r="E9" s="277">
        <v>138</v>
      </c>
      <c r="F9" s="274">
        <v>93</v>
      </c>
      <c r="G9" s="274">
        <v>5</v>
      </c>
      <c r="H9" s="274"/>
      <c r="I9" s="274"/>
      <c r="J9" s="274"/>
      <c r="K9" s="274" t="s">
        <v>84</v>
      </c>
      <c r="L9" s="278" t="s">
        <v>84</v>
      </c>
    </row>
    <row r="10" spans="1:15" x14ac:dyDescent="0.25">
      <c r="A10" s="201" t="s">
        <v>37</v>
      </c>
      <c r="B10" s="269">
        <v>32042</v>
      </c>
      <c r="C10" s="276">
        <v>1318061000</v>
      </c>
      <c r="D10" s="276">
        <v>37737</v>
      </c>
      <c r="E10" s="269">
        <v>2095</v>
      </c>
      <c r="F10" s="279">
        <v>1599</v>
      </c>
      <c r="G10" s="274">
        <v>206</v>
      </c>
      <c r="H10" s="274">
        <v>68</v>
      </c>
      <c r="I10" s="274">
        <v>26</v>
      </c>
      <c r="J10" s="274">
        <v>7</v>
      </c>
      <c r="K10" s="274">
        <v>4</v>
      </c>
      <c r="L10" s="278" t="s">
        <v>84</v>
      </c>
    </row>
    <row r="11" spans="1:15" ht="15.75" thickBot="1" x14ac:dyDescent="0.3">
      <c r="A11" s="201" t="s">
        <v>38</v>
      </c>
      <c r="B11" s="280">
        <v>4662</v>
      </c>
      <c r="C11" s="276">
        <v>167569000</v>
      </c>
      <c r="D11" s="276">
        <v>34253</v>
      </c>
      <c r="E11" s="277">
        <v>407</v>
      </c>
      <c r="F11" s="274">
        <v>271</v>
      </c>
      <c r="G11" s="274">
        <v>18</v>
      </c>
      <c r="H11" s="274">
        <v>8</v>
      </c>
      <c r="I11" s="274">
        <v>7</v>
      </c>
      <c r="J11" s="274"/>
      <c r="K11" s="274" t="s">
        <v>84</v>
      </c>
      <c r="L11" s="278" t="s">
        <v>84</v>
      </c>
    </row>
    <row r="12" spans="1:15" ht="15.75" thickBot="1" x14ac:dyDescent="0.3">
      <c r="A12" s="201" t="s">
        <v>39</v>
      </c>
      <c r="B12" s="281">
        <v>28951</v>
      </c>
      <c r="C12" s="276">
        <v>1395641000</v>
      </c>
      <c r="D12" s="276">
        <v>46712</v>
      </c>
      <c r="E12" s="269">
        <v>1422</v>
      </c>
      <c r="F12" s="279">
        <v>1045</v>
      </c>
      <c r="G12" s="274">
        <v>132</v>
      </c>
      <c r="H12" s="274">
        <v>43</v>
      </c>
      <c r="I12" s="274">
        <v>17</v>
      </c>
      <c r="J12" s="274">
        <v>12</v>
      </c>
      <c r="K12" s="274">
        <v>4</v>
      </c>
      <c r="L12" s="278" t="s">
        <v>84</v>
      </c>
    </row>
    <row r="13" spans="1:15" ht="15.75" thickBot="1" x14ac:dyDescent="0.3">
      <c r="A13" s="282" t="s">
        <v>40</v>
      </c>
      <c r="B13" s="283">
        <v>12352</v>
      </c>
      <c r="C13" s="284">
        <v>475841000</v>
      </c>
      <c r="D13" s="284">
        <v>35309</v>
      </c>
      <c r="E13" s="285">
        <v>877</v>
      </c>
      <c r="F13" s="286">
        <v>681</v>
      </c>
      <c r="G13" s="286">
        <v>52</v>
      </c>
      <c r="H13" s="286">
        <v>16</v>
      </c>
      <c r="I13" s="286">
        <v>12</v>
      </c>
      <c r="J13" s="286">
        <v>5</v>
      </c>
      <c r="K13" s="286" t="s">
        <v>84</v>
      </c>
      <c r="L13" s="287" t="s">
        <v>84</v>
      </c>
    </row>
    <row r="14" spans="1:15" x14ac:dyDescent="0.25">
      <c r="A14" s="288" t="s">
        <v>60</v>
      </c>
      <c r="B14" s="289">
        <v>141694</v>
      </c>
      <c r="C14" s="290">
        <v>6052448000</v>
      </c>
      <c r="D14" s="290">
        <v>38363</v>
      </c>
      <c r="E14" s="271">
        <v>9004</v>
      </c>
      <c r="F14" s="272">
        <v>6699</v>
      </c>
      <c r="G14" s="273">
        <v>716</v>
      </c>
      <c r="H14" s="273">
        <v>250</v>
      </c>
      <c r="I14" s="273">
        <v>105</v>
      </c>
      <c r="J14" s="273">
        <v>43</v>
      </c>
      <c r="K14" s="273">
        <v>4</v>
      </c>
      <c r="L14" s="291" t="s">
        <v>84</v>
      </c>
    </row>
    <row r="15" spans="1:15" ht="15.75" thickBot="1" x14ac:dyDescent="0.3">
      <c r="A15" s="228" t="s">
        <v>24</v>
      </c>
      <c r="B15" s="292" t="s">
        <v>84</v>
      </c>
      <c r="C15" s="292" t="s">
        <v>84</v>
      </c>
      <c r="D15" s="292" t="s">
        <v>84</v>
      </c>
      <c r="E15" s="292" t="s">
        <v>84</v>
      </c>
      <c r="F15" s="293">
        <v>0.74399999999999999</v>
      </c>
      <c r="G15" s="293">
        <v>0.08</v>
      </c>
      <c r="H15" s="293">
        <v>2.8000000000000001E-2</v>
      </c>
      <c r="I15" s="293">
        <v>1.2E-2</v>
      </c>
      <c r="J15" s="293">
        <v>5.0000000000000001E-3</v>
      </c>
      <c r="K15" s="293">
        <v>0</v>
      </c>
      <c r="L15" s="287" t="s">
        <v>84</v>
      </c>
    </row>
    <row r="16" spans="1:15" x14ac:dyDescent="0.25">
      <c r="A16" s="113" t="s">
        <v>16</v>
      </c>
      <c r="B16" s="269">
        <v>2119986</v>
      </c>
      <c r="C16" s="294">
        <v>99675713</v>
      </c>
      <c r="D16" s="270">
        <v>52210</v>
      </c>
      <c r="E16" s="271">
        <v>132126</v>
      </c>
      <c r="F16" s="272">
        <v>107133</v>
      </c>
      <c r="G16" s="272">
        <v>10588</v>
      </c>
      <c r="H16" s="272">
        <v>3116</v>
      </c>
      <c r="I16" s="272">
        <v>1747</v>
      </c>
      <c r="J16" s="273">
        <v>461</v>
      </c>
      <c r="K16" s="273">
        <v>131</v>
      </c>
      <c r="L16" s="275">
        <v>71</v>
      </c>
    </row>
    <row r="17" spans="1:13" ht="15.75" thickBot="1" x14ac:dyDescent="0.3">
      <c r="A17" s="228" t="s">
        <v>24</v>
      </c>
      <c r="B17" s="292" t="s">
        <v>84</v>
      </c>
      <c r="C17" s="292" t="s">
        <v>84</v>
      </c>
      <c r="D17" s="292" t="s">
        <v>84</v>
      </c>
      <c r="E17" s="292" t="s">
        <v>84</v>
      </c>
      <c r="F17" s="293">
        <v>0.81100000000000005</v>
      </c>
      <c r="G17" s="293">
        <v>0.08</v>
      </c>
      <c r="H17" s="293">
        <v>2.4E-2</v>
      </c>
      <c r="I17" s="293">
        <v>1.2999999999999999E-2</v>
      </c>
      <c r="J17" s="293">
        <v>3.0000000000000001E-3</v>
      </c>
      <c r="K17" s="293">
        <v>1E-3</v>
      </c>
      <c r="L17" s="295">
        <v>1E-3</v>
      </c>
      <c r="M17" s="5"/>
    </row>
    <row r="18" spans="1:13" x14ac:dyDescent="0.25">
      <c r="A18" s="105"/>
      <c r="B18" s="105"/>
      <c r="C18" s="105"/>
      <c r="D18" s="105"/>
      <c r="E18" s="105"/>
      <c r="F18" s="105"/>
      <c r="G18" s="105"/>
      <c r="H18" s="105"/>
      <c r="I18" s="105"/>
      <c r="J18" s="105"/>
      <c r="K18" s="105"/>
      <c r="L18" s="105"/>
    </row>
    <row r="19" spans="1:13" x14ac:dyDescent="0.25">
      <c r="A19" s="105"/>
      <c r="B19" s="105"/>
      <c r="C19" s="105"/>
      <c r="D19" s="105"/>
    </row>
    <row r="20" spans="1:13" x14ac:dyDescent="0.25">
      <c r="A20" s="105"/>
      <c r="B20" s="105"/>
      <c r="C20" s="105"/>
      <c r="D20" s="105"/>
    </row>
    <row r="21" spans="1:13" x14ac:dyDescent="0.25">
      <c r="A21" s="105"/>
      <c r="B21" s="105"/>
      <c r="C21" s="105"/>
      <c r="D21" s="105"/>
    </row>
    <row r="22" spans="1:13" x14ac:dyDescent="0.25">
      <c r="A22" s="105"/>
      <c r="B22" s="105"/>
      <c r="C22" s="105"/>
      <c r="D22" s="105"/>
    </row>
    <row r="23" spans="1:13" x14ac:dyDescent="0.25">
      <c r="A23" s="105"/>
      <c r="B23" s="105"/>
      <c r="C23" s="105"/>
      <c r="D23" s="105"/>
    </row>
    <row r="24" spans="1:13" x14ac:dyDescent="0.25">
      <c r="A24" s="105"/>
      <c r="B24" s="105"/>
      <c r="C24" s="105"/>
      <c r="D24" s="105"/>
    </row>
    <row r="25" spans="1:13" x14ac:dyDescent="0.25">
      <c r="A25" s="105"/>
      <c r="B25" s="105"/>
      <c r="C25" s="105"/>
      <c r="D25" s="105"/>
    </row>
    <row r="26" spans="1:13" x14ac:dyDescent="0.25">
      <c r="A26" s="105"/>
      <c r="B26" s="105"/>
      <c r="C26" s="105"/>
      <c r="D26" s="105"/>
    </row>
    <row r="27" spans="1:13" x14ac:dyDescent="0.25">
      <c r="A27" s="105"/>
      <c r="B27" s="105"/>
      <c r="C27" s="105"/>
      <c r="D27" s="105"/>
    </row>
    <row r="28" spans="1:13" x14ac:dyDescent="0.25">
      <c r="A28" s="105"/>
      <c r="B28" s="105"/>
      <c r="C28" s="105"/>
      <c r="D28" s="105"/>
    </row>
    <row r="29" spans="1:13" x14ac:dyDescent="0.25">
      <c r="A29" s="105"/>
      <c r="B29" s="105"/>
      <c r="C29" s="105"/>
      <c r="D29" s="105"/>
    </row>
    <row r="30" spans="1:13" x14ac:dyDescent="0.25">
      <c r="A30" s="105"/>
      <c r="B30" s="105"/>
      <c r="C30" s="105"/>
      <c r="D30" s="105"/>
    </row>
    <row r="31" spans="1:13" x14ac:dyDescent="0.25">
      <c r="A31" s="105"/>
      <c r="B31" s="105"/>
      <c r="C31" s="105"/>
      <c r="D31" s="105"/>
    </row>
    <row r="32" spans="1:13" x14ac:dyDescent="0.25">
      <c r="A32" s="105"/>
      <c r="B32" s="105"/>
      <c r="C32" s="105"/>
      <c r="D32" s="105"/>
      <c r="E32" s="105"/>
      <c r="F32" s="105"/>
      <c r="G32" s="105"/>
      <c r="H32" s="105"/>
      <c r="I32" s="105"/>
      <c r="J32" s="105"/>
      <c r="K32" s="105"/>
      <c r="L32" s="105"/>
    </row>
    <row r="33" spans="1:12" x14ac:dyDescent="0.25">
      <c r="A33" s="105"/>
      <c r="B33" s="105"/>
      <c r="C33" s="105"/>
      <c r="D33" s="105"/>
      <c r="E33" s="105"/>
      <c r="F33" s="105"/>
      <c r="G33" s="105"/>
      <c r="H33" s="105"/>
      <c r="I33" s="105"/>
      <c r="J33" s="105"/>
      <c r="K33" s="105"/>
      <c r="L33" s="105"/>
    </row>
    <row r="34" spans="1:12" x14ac:dyDescent="0.25">
      <c r="A34" s="296" t="s">
        <v>225</v>
      </c>
      <c r="B34" s="105"/>
      <c r="C34" s="105"/>
      <c r="D34" s="105"/>
      <c r="E34" s="105"/>
      <c r="F34" s="105"/>
      <c r="G34" s="105"/>
      <c r="H34" s="105"/>
      <c r="I34" s="105"/>
      <c r="J34" s="105"/>
      <c r="K34" s="105"/>
      <c r="L34" s="105"/>
    </row>
    <row r="35" spans="1:12" x14ac:dyDescent="0.25">
      <c r="A35" s="297" t="s">
        <v>226</v>
      </c>
      <c r="B35" s="105"/>
      <c r="C35" s="105"/>
      <c r="D35" s="105"/>
      <c r="E35" s="105"/>
      <c r="F35" s="105"/>
      <c r="G35" s="105"/>
      <c r="H35" s="105"/>
      <c r="I35" s="105"/>
      <c r="J35" s="105"/>
      <c r="K35" s="105"/>
      <c r="L35" s="105"/>
    </row>
  </sheetData>
  <mergeCells count="7">
    <mergeCell ref="A1:L1"/>
    <mergeCell ref="A2:A3"/>
    <mergeCell ref="B2:B3"/>
    <mergeCell ref="C2:C3"/>
    <mergeCell ref="D2:D3"/>
    <mergeCell ref="E2:E3"/>
    <mergeCell ref="F2:L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657B-A93C-4918-A912-5746820F08E0}">
  <dimension ref="A1:R21"/>
  <sheetViews>
    <sheetView workbookViewId="0">
      <selection activeCell="U34" sqref="U34"/>
    </sheetView>
  </sheetViews>
  <sheetFormatPr defaultRowHeight="15" x14ac:dyDescent="0.25"/>
  <cols>
    <col min="1" max="1" width="18.28515625" customWidth="1"/>
    <col min="4" max="4" width="9.7109375" customWidth="1"/>
    <col min="5" max="5" width="10.140625" customWidth="1"/>
    <col min="8" max="8" width="9.28515625" customWidth="1"/>
    <col min="9" max="9" width="9.5703125" customWidth="1"/>
  </cols>
  <sheetData>
    <row r="1" spans="1:18" ht="15.75" thickBot="1" x14ac:dyDescent="0.3">
      <c r="A1" s="336" t="s">
        <v>228</v>
      </c>
      <c r="B1" s="336"/>
      <c r="C1" s="336"/>
      <c r="D1" s="336"/>
      <c r="E1" s="336"/>
      <c r="F1" s="336"/>
      <c r="G1" s="336"/>
      <c r="H1" s="336"/>
      <c r="I1" s="336"/>
      <c r="J1" s="336"/>
      <c r="K1" s="336"/>
      <c r="L1" s="336"/>
      <c r="M1" s="336"/>
    </row>
    <row r="2" spans="1:18" ht="15.75" thickBot="1" x14ac:dyDescent="0.3">
      <c r="A2" s="133" t="s">
        <v>4</v>
      </c>
      <c r="B2" s="100" t="s">
        <v>86</v>
      </c>
      <c r="C2" s="101"/>
      <c r="D2" s="101"/>
      <c r="E2" s="102"/>
      <c r="F2" s="100" t="s">
        <v>80</v>
      </c>
      <c r="G2" s="101"/>
      <c r="H2" s="101"/>
      <c r="I2" s="102"/>
      <c r="J2" s="100" t="s">
        <v>89</v>
      </c>
      <c r="K2" s="101"/>
      <c r="L2" s="101"/>
      <c r="M2" s="102"/>
    </row>
    <row r="3" spans="1:18" ht="15.75" thickBot="1" x14ac:dyDescent="0.3">
      <c r="A3" s="134"/>
      <c r="B3" s="87">
        <v>2016</v>
      </c>
      <c r="C3" s="117">
        <v>2020</v>
      </c>
      <c r="D3" s="87" t="s">
        <v>87</v>
      </c>
      <c r="E3" s="303" t="s">
        <v>5</v>
      </c>
      <c r="F3" s="104">
        <v>2016</v>
      </c>
      <c r="G3" s="87">
        <v>2020</v>
      </c>
      <c r="H3" s="87" t="s">
        <v>88</v>
      </c>
      <c r="I3" s="86" t="s">
        <v>5</v>
      </c>
      <c r="J3" s="304">
        <v>2016</v>
      </c>
      <c r="K3" s="87">
        <v>2020</v>
      </c>
      <c r="L3" s="87" t="s">
        <v>87</v>
      </c>
      <c r="M3" s="87" t="s">
        <v>5</v>
      </c>
    </row>
    <row r="4" spans="1:18" x14ac:dyDescent="0.25">
      <c r="A4" s="27" t="s">
        <v>90</v>
      </c>
      <c r="B4" s="119">
        <v>43763</v>
      </c>
      <c r="C4" s="121">
        <v>42802</v>
      </c>
      <c r="D4" s="210">
        <v>-961</v>
      </c>
      <c r="E4" s="305">
        <v>-2.1999999999999999E-2</v>
      </c>
      <c r="F4" s="306">
        <v>37663</v>
      </c>
      <c r="G4" s="307">
        <v>43511</v>
      </c>
      <c r="H4" s="307">
        <v>5848</v>
      </c>
      <c r="I4" s="305">
        <v>0.155</v>
      </c>
      <c r="J4" s="308">
        <v>2508</v>
      </c>
      <c r="K4" s="119">
        <v>2555</v>
      </c>
      <c r="L4" s="210">
        <v>47</v>
      </c>
      <c r="M4" s="309">
        <v>4.0000000000000002E-4</v>
      </c>
    </row>
    <row r="5" spans="1:18" x14ac:dyDescent="0.25">
      <c r="A5" s="23" t="s">
        <v>91</v>
      </c>
      <c r="B5" s="121">
        <v>8057</v>
      </c>
      <c r="C5" s="121">
        <v>8267</v>
      </c>
      <c r="D5" s="123">
        <v>210</v>
      </c>
      <c r="E5" s="310">
        <v>2.5999999999999999E-2</v>
      </c>
      <c r="F5" s="311">
        <v>35746</v>
      </c>
      <c r="G5" s="312">
        <v>41108</v>
      </c>
      <c r="H5" s="312">
        <v>5362</v>
      </c>
      <c r="I5" s="310">
        <v>0.15</v>
      </c>
      <c r="J5" s="216">
        <v>600</v>
      </c>
      <c r="K5" s="123">
        <v>633</v>
      </c>
      <c r="L5" s="123">
        <v>33</v>
      </c>
      <c r="M5" s="313">
        <v>2E-3</v>
      </c>
    </row>
    <row r="6" spans="1:18" x14ac:dyDescent="0.25">
      <c r="A6" s="23" t="s">
        <v>92</v>
      </c>
      <c r="B6" s="121">
        <v>5074</v>
      </c>
      <c r="C6" s="121">
        <v>4956</v>
      </c>
      <c r="D6" s="123">
        <v>-118</v>
      </c>
      <c r="E6" s="310">
        <v>-2.3E-2</v>
      </c>
      <c r="F6" s="311">
        <v>33130</v>
      </c>
      <c r="G6" s="312">
        <v>36520</v>
      </c>
      <c r="H6" s="312">
        <v>3390</v>
      </c>
      <c r="I6" s="310">
        <v>0.10199999999999999</v>
      </c>
      <c r="J6" s="216">
        <v>407</v>
      </c>
      <c r="K6" s="123">
        <v>421</v>
      </c>
      <c r="L6" s="123">
        <v>14</v>
      </c>
      <c r="M6" s="313">
        <v>3.0000000000000001E-3</v>
      </c>
    </row>
    <row r="7" spans="1:18" x14ac:dyDescent="0.25">
      <c r="A7" s="23" t="s">
        <v>93</v>
      </c>
      <c r="B7" s="121">
        <v>3925</v>
      </c>
      <c r="C7" s="121">
        <v>4251</v>
      </c>
      <c r="D7" s="123">
        <v>326</v>
      </c>
      <c r="E7" s="310">
        <v>8.3000000000000004E-2</v>
      </c>
      <c r="F7" s="311">
        <v>32737</v>
      </c>
      <c r="G7" s="312">
        <v>37977</v>
      </c>
      <c r="H7" s="312">
        <v>5240</v>
      </c>
      <c r="I7" s="310">
        <v>0.16</v>
      </c>
      <c r="J7" s="216">
        <v>213</v>
      </c>
      <c r="K7" s="123">
        <v>221</v>
      </c>
      <c r="L7" s="123">
        <v>8</v>
      </c>
      <c r="M7" s="313">
        <v>5.0000000000000001E-3</v>
      </c>
    </row>
    <row r="8" spans="1:18" x14ac:dyDescent="0.25">
      <c r="A8" s="23" t="s">
        <v>94</v>
      </c>
      <c r="B8" s="121">
        <v>2262</v>
      </c>
      <c r="C8" s="121">
        <v>2104</v>
      </c>
      <c r="D8" s="123">
        <v>-158</v>
      </c>
      <c r="E8" s="310">
        <v>-7.0000000000000007E-2</v>
      </c>
      <c r="F8" s="311">
        <v>41692</v>
      </c>
      <c r="G8" s="312">
        <v>46935</v>
      </c>
      <c r="H8" s="312">
        <v>5243</v>
      </c>
      <c r="I8" s="310">
        <v>0.126</v>
      </c>
      <c r="J8" s="216">
        <v>214</v>
      </c>
      <c r="K8" s="123">
        <v>235</v>
      </c>
      <c r="L8" s="123">
        <v>21</v>
      </c>
      <c r="M8" s="313">
        <v>5.0000000000000001E-3</v>
      </c>
    </row>
    <row r="9" spans="1:18" x14ac:dyDescent="0.25">
      <c r="A9" s="23" t="s">
        <v>95</v>
      </c>
      <c r="B9" s="121">
        <v>1344</v>
      </c>
      <c r="C9" s="121">
        <v>1307</v>
      </c>
      <c r="D9" s="123">
        <v>-37</v>
      </c>
      <c r="E9" s="310">
        <v>-2.8000000000000001E-2</v>
      </c>
      <c r="F9" s="311">
        <v>35914</v>
      </c>
      <c r="G9" s="312">
        <v>39779</v>
      </c>
      <c r="H9" s="312">
        <v>3865</v>
      </c>
      <c r="I9" s="310">
        <v>0.108</v>
      </c>
      <c r="J9" s="216">
        <v>123</v>
      </c>
      <c r="K9" s="123">
        <v>138</v>
      </c>
      <c r="L9" s="123">
        <v>15</v>
      </c>
      <c r="M9" s="313">
        <v>8.9999999999999993E-3</v>
      </c>
    </row>
    <row r="10" spans="1:18" x14ac:dyDescent="0.25">
      <c r="A10" s="23" t="s">
        <v>96</v>
      </c>
      <c r="B10" s="121">
        <v>36213</v>
      </c>
      <c r="C10" s="121">
        <v>32042</v>
      </c>
      <c r="D10" s="121">
        <v>-4171</v>
      </c>
      <c r="E10" s="310">
        <v>-0.115</v>
      </c>
      <c r="F10" s="311">
        <v>35335</v>
      </c>
      <c r="G10" s="312">
        <v>41136</v>
      </c>
      <c r="H10" s="312">
        <v>5801</v>
      </c>
      <c r="I10" s="310">
        <v>0.16400000000000001</v>
      </c>
      <c r="J10" s="213">
        <v>2057</v>
      </c>
      <c r="K10" s="121">
        <v>2095</v>
      </c>
      <c r="L10" s="123">
        <v>38</v>
      </c>
      <c r="M10" s="313">
        <v>5.0000000000000001E-4</v>
      </c>
    </row>
    <row r="11" spans="1:18" ht="15.75" thickBot="1" x14ac:dyDescent="0.3">
      <c r="A11" s="23" t="s">
        <v>97</v>
      </c>
      <c r="B11" s="121">
        <v>4630</v>
      </c>
      <c r="C11" s="314">
        <v>4662</v>
      </c>
      <c r="D11" s="123">
        <v>32</v>
      </c>
      <c r="E11" s="310">
        <v>7.0000000000000001E-3</v>
      </c>
      <c r="F11" s="311">
        <v>32496</v>
      </c>
      <c r="G11" s="312">
        <v>35947</v>
      </c>
      <c r="H11" s="312">
        <v>3451</v>
      </c>
      <c r="I11" s="310">
        <v>0.106</v>
      </c>
      <c r="J11" s="216">
        <v>369</v>
      </c>
      <c r="K11" s="123">
        <v>407</v>
      </c>
      <c r="L11" s="123">
        <v>38</v>
      </c>
      <c r="M11" s="313">
        <v>3.0000000000000001E-3</v>
      </c>
    </row>
    <row r="12" spans="1:18" ht="15.75" thickBot="1" x14ac:dyDescent="0.3">
      <c r="A12" s="23" t="s">
        <v>98</v>
      </c>
      <c r="B12" s="121">
        <v>29093</v>
      </c>
      <c r="C12" s="203">
        <v>28951</v>
      </c>
      <c r="D12" s="123">
        <v>-142</v>
      </c>
      <c r="E12" s="310">
        <v>-5.0000000000000001E-3</v>
      </c>
      <c r="F12" s="311">
        <v>45267</v>
      </c>
      <c r="G12" s="312">
        <v>48208</v>
      </c>
      <c r="H12" s="312">
        <v>2941</v>
      </c>
      <c r="I12" s="310">
        <v>6.5000000000000002E-2</v>
      </c>
      <c r="J12" s="213">
        <v>1322</v>
      </c>
      <c r="K12" s="121">
        <v>1422</v>
      </c>
      <c r="L12" s="123">
        <v>100</v>
      </c>
      <c r="M12" s="313">
        <v>1E-3</v>
      </c>
    </row>
    <row r="13" spans="1:18" ht="15.75" thickBot="1" x14ac:dyDescent="0.3">
      <c r="A13" s="26" t="s">
        <v>99</v>
      </c>
      <c r="B13" s="315">
        <v>13515</v>
      </c>
      <c r="C13" s="205">
        <v>12352</v>
      </c>
      <c r="D13" s="316">
        <v>-1163</v>
      </c>
      <c r="E13" s="317">
        <v>-8.5999999999999993E-2</v>
      </c>
      <c r="F13" s="318">
        <v>32855</v>
      </c>
      <c r="G13" s="319">
        <v>38523</v>
      </c>
      <c r="H13" s="319">
        <v>5668</v>
      </c>
      <c r="I13" s="317">
        <v>0.17299999999999999</v>
      </c>
      <c r="J13" s="320">
        <v>816</v>
      </c>
      <c r="K13" s="321">
        <v>877</v>
      </c>
      <c r="L13" s="321">
        <v>61</v>
      </c>
      <c r="M13" s="322">
        <v>1E-3</v>
      </c>
    </row>
    <row r="14" spans="1:18" ht="15.75" thickTop="1" x14ac:dyDescent="0.25">
      <c r="A14" s="323" t="s">
        <v>60</v>
      </c>
      <c r="B14" s="119">
        <v>147876</v>
      </c>
      <c r="C14" s="324">
        <v>124894</v>
      </c>
      <c r="D14" s="324">
        <v>-22982</v>
      </c>
      <c r="E14" s="325">
        <v>-0.155</v>
      </c>
      <c r="F14" s="326">
        <v>36284</v>
      </c>
      <c r="G14" s="327">
        <v>38363</v>
      </c>
      <c r="H14" s="327">
        <v>2080</v>
      </c>
      <c r="I14" s="325">
        <v>5.7000000000000002E-2</v>
      </c>
      <c r="J14" s="328">
        <v>8629</v>
      </c>
      <c r="K14" s="324">
        <v>7925</v>
      </c>
      <c r="L14" s="329">
        <v>-704</v>
      </c>
      <c r="M14" s="330">
        <v>1E-4</v>
      </c>
    </row>
    <row r="15" spans="1:18" x14ac:dyDescent="0.25">
      <c r="A15" s="23" t="s">
        <v>16</v>
      </c>
      <c r="B15" s="121">
        <v>1915306</v>
      </c>
      <c r="C15" s="121">
        <v>1909145</v>
      </c>
      <c r="D15" s="121">
        <v>-6161</v>
      </c>
      <c r="E15" s="310">
        <v>-3.0000000000000001E-3</v>
      </c>
      <c r="F15" s="311">
        <v>44832</v>
      </c>
      <c r="G15" s="312">
        <v>52210</v>
      </c>
      <c r="H15" s="312">
        <v>7378</v>
      </c>
      <c r="I15" s="310">
        <v>0.16500000000000001</v>
      </c>
      <c r="J15" s="213">
        <v>122310</v>
      </c>
      <c r="K15" s="121">
        <v>132126</v>
      </c>
      <c r="L15" s="121">
        <v>9816</v>
      </c>
      <c r="M15" s="313">
        <v>1.0000000000000001E-5</v>
      </c>
    </row>
    <row r="16" spans="1:18" ht="15.75" thickBot="1" x14ac:dyDescent="0.3">
      <c r="A16" s="331" t="s">
        <v>100</v>
      </c>
      <c r="B16" s="127">
        <v>7.6999999999999999E-2</v>
      </c>
      <c r="C16" s="127">
        <v>6.5000000000000002E-2</v>
      </c>
      <c r="D16" s="332" t="s">
        <v>84</v>
      </c>
      <c r="E16" s="333" t="s">
        <v>84</v>
      </c>
      <c r="F16" s="334">
        <v>0.80900000000000005</v>
      </c>
      <c r="G16" s="127">
        <v>0.80900000000000005</v>
      </c>
      <c r="H16" s="332" t="s">
        <v>84</v>
      </c>
      <c r="I16" s="333" t="s">
        <v>84</v>
      </c>
      <c r="J16" s="334">
        <v>7.0999999999999994E-2</v>
      </c>
      <c r="K16" s="127">
        <v>0.06</v>
      </c>
      <c r="L16" s="332" t="s">
        <v>84</v>
      </c>
      <c r="M16" s="335" t="s">
        <v>84</v>
      </c>
      <c r="R16" s="13"/>
    </row>
    <row r="17" spans="1:13" x14ac:dyDescent="0.25">
      <c r="A17" s="105"/>
      <c r="B17" s="105"/>
      <c r="C17" s="105"/>
      <c r="D17" s="105"/>
      <c r="E17" s="105"/>
      <c r="F17" s="105"/>
      <c r="G17" s="105"/>
      <c r="H17" s="105"/>
      <c r="I17" s="105"/>
      <c r="J17" s="105"/>
      <c r="K17" s="105"/>
      <c r="L17" s="105"/>
      <c r="M17" s="105"/>
    </row>
    <row r="18" spans="1:13" x14ac:dyDescent="0.25">
      <c r="A18" s="17" t="s">
        <v>102</v>
      </c>
      <c r="B18" s="105"/>
      <c r="C18" s="105"/>
      <c r="D18" s="105"/>
      <c r="E18" s="105"/>
      <c r="F18" s="105"/>
      <c r="G18" s="105"/>
      <c r="H18" s="105"/>
      <c r="I18" s="105"/>
      <c r="J18" s="105"/>
      <c r="K18" s="105"/>
      <c r="L18" s="105"/>
      <c r="M18" s="105"/>
    </row>
    <row r="19" spans="1:13" x14ac:dyDescent="0.25">
      <c r="A19" s="17" t="s">
        <v>103</v>
      </c>
      <c r="B19" s="105"/>
      <c r="C19" s="105"/>
      <c r="D19" s="105"/>
      <c r="E19" s="105"/>
      <c r="F19" s="105"/>
      <c r="G19" s="105"/>
      <c r="H19" s="105"/>
      <c r="I19" s="105"/>
      <c r="J19" s="105"/>
      <c r="K19" s="105"/>
      <c r="L19" s="105"/>
      <c r="M19" s="105"/>
    </row>
    <row r="20" spans="1:13" x14ac:dyDescent="0.25">
      <c r="A20" s="17" t="s">
        <v>104</v>
      </c>
      <c r="B20" s="105"/>
      <c r="C20" s="105"/>
      <c r="D20" s="105"/>
      <c r="E20" s="105"/>
      <c r="F20" s="105"/>
      <c r="G20" s="105"/>
      <c r="H20" s="105"/>
      <c r="I20" s="105"/>
      <c r="J20" s="105"/>
      <c r="K20" s="105"/>
      <c r="L20" s="105"/>
      <c r="M20" s="105"/>
    </row>
    <row r="21" spans="1:13" x14ac:dyDescent="0.25">
      <c r="A21" s="17" t="s">
        <v>105</v>
      </c>
      <c r="B21" s="105"/>
      <c r="C21" s="105"/>
      <c r="D21" s="105"/>
      <c r="E21" s="105"/>
      <c r="F21" s="105"/>
      <c r="G21" s="105"/>
      <c r="H21" s="105"/>
      <c r="I21" s="105"/>
      <c r="J21" s="105"/>
      <c r="K21" s="105"/>
      <c r="L21" s="105"/>
      <c r="M21" s="105"/>
    </row>
  </sheetData>
  <mergeCells count="5">
    <mergeCell ref="A2:A3"/>
    <mergeCell ref="B2:E2"/>
    <mergeCell ref="F2:I2"/>
    <mergeCell ref="J2:M2"/>
    <mergeCell ref="A1:M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5BB0-E8ED-4C2D-A8C5-8C5DD6C3750D}">
  <dimension ref="A1:M26"/>
  <sheetViews>
    <sheetView workbookViewId="0">
      <selection activeCell="J14" sqref="J14"/>
    </sheetView>
  </sheetViews>
  <sheetFormatPr defaultRowHeight="15" x14ac:dyDescent="0.25"/>
  <cols>
    <col min="1" max="1" width="20.5703125" customWidth="1"/>
    <col min="4" max="4" width="9.5703125" bestFit="1" customWidth="1"/>
    <col min="5" max="5" width="12.28515625" customWidth="1"/>
    <col min="7" max="7" width="11" customWidth="1"/>
    <col min="8" max="8" width="12.85546875" customWidth="1"/>
    <col min="9" max="9" width="10.42578125" customWidth="1"/>
    <col min="10" max="10" width="11.140625" bestFit="1" customWidth="1"/>
  </cols>
  <sheetData>
    <row r="1" spans="1:13" ht="15.75" thickBot="1" x14ac:dyDescent="0.3">
      <c r="A1" s="336" t="s">
        <v>229</v>
      </c>
      <c r="B1" s="336"/>
      <c r="C1" s="336"/>
      <c r="D1" s="336"/>
      <c r="E1" s="336"/>
      <c r="F1" s="336"/>
      <c r="G1" s="336"/>
      <c r="H1" s="336"/>
      <c r="I1" s="336"/>
    </row>
    <row r="2" spans="1:13" ht="88.5" customHeight="1" thickBot="1" x14ac:dyDescent="0.3">
      <c r="A2" s="337" t="s">
        <v>106</v>
      </c>
      <c r="B2" s="338" t="s">
        <v>107</v>
      </c>
      <c r="C2" s="339" t="s">
        <v>108</v>
      </c>
      <c r="D2" s="340" t="s">
        <v>110</v>
      </c>
      <c r="E2" s="340" t="s">
        <v>125</v>
      </c>
      <c r="F2" s="338" t="s">
        <v>109</v>
      </c>
      <c r="G2" s="339" t="s">
        <v>126</v>
      </c>
      <c r="H2" s="338" t="s">
        <v>124</v>
      </c>
      <c r="I2" s="339" t="s">
        <v>111</v>
      </c>
      <c r="K2" s="9"/>
      <c r="M2" s="28" t="s">
        <v>123</v>
      </c>
    </row>
    <row r="3" spans="1:13" x14ac:dyDescent="0.25">
      <c r="A3" s="113" t="s">
        <v>0</v>
      </c>
      <c r="B3" s="210">
        <v>17</v>
      </c>
      <c r="C3" s="119">
        <v>8011</v>
      </c>
      <c r="D3" s="277" t="s">
        <v>230</v>
      </c>
      <c r="E3" s="277" t="s">
        <v>230</v>
      </c>
      <c r="F3" s="277" t="s">
        <v>230</v>
      </c>
      <c r="G3" s="124">
        <v>0.91400000000000003</v>
      </c>
      <c r="H3" s="124">
        <v>7.9000000000000001E-2</v>
      </c>
      <c r="I3" s="341">
        <v>0.67500000000000004</v>
      </c>
      <c r="K3" s="9"/>
    </row>
    <row r="4" spans="1:13" x14ac:dyDescent="0.25">
      <c r="A4" s="342" t="s">
        <v>112</v>
      </c>
      <c r="B4" s="123">
        <v>6</v>
      </c>
      <c r="C4" s="121">
        <v>1980</v>
      </c>
      <c r="D4" s="277" t="s">
        <v>230</v>
      </c>
      <c r="E4" s="277" t="s">
        <v>230</v>
      </c>
      <c r="F4" s="277" t="s">
        <v>230</v>
      </c>
      <c r="G4" s="126">
        <v>0.77400000000000002</v>
      </c>
      <c r="H4" s="126">
        <v>0.186</v>
      </c>
      <c r="I4" s="313">
        <v>0.47</v>
      </c>
    </row>
    <row r="5" spans="1:13" x14ac:dyDescent="0.25">
      <c r="A5" s="342" t="s">
        <v>113</v>
      </c>
      <c r="B5" s="123">
        <v>2</v>
      </c>
      <c r="C5" s="121">
        <v>1643</v>
      </c>
      <c r="D5" s="277" t="s">
        <v>230</v>
      </c>
      <c r="E5" s="277" t="s">
        <v>230</v>
      </c>
      <c r="F5" s="277" t="s">
        <v>230</v>
      </c>
      <c r="G5" s="126">
        <v>0.92</v>
      </c>
      <c r="H5" s="126">
        <v>9.5000000000000001E-2</v>
      </c>
      <c r="I5" s="313">
        <v>0.61599999999999999</v>
      </c>
    </row>
    <row r="6" spans="1:13" x14ac:dyDescent="0.25">
      <c r="A6" s="342" t="s">
        <v>114</v>
      </c>
      <c r="B6" s="123">
        <v>6</v>
      </c>
      <c r="C6" s="121">
        <v>4109</v>
      </c>
      <c r="D6" s="277" t="s">
        <v>230</v>
      </c>
      <c r="E6" s="277" t="s">
        <v>230</v>
      </c>
      <c r="F6" s="277" t="s">
        <v>230</v>
      </c>
      <c r="G6" s="126">
        <v>0.95299999999999996</v>
      </c>
      <c r="H6" s="126">
        <v>7.2999999999999995E-2</v>
      </c>
      <c r="I6" s="313">
        <v>0.85299999999999998</v>
      </c>
    </row>
    <row r="7" spans="1:13" x14ac:dyDescent="0.25">
      <c r="A7" s="342" t="s">
        <v>115</v>
      </c>
      <c r="B7" s="123">
        <v>3</v>
      </c>
      <c r="C7" s="121">
        <v>1115</v>
      </c>
      <c r="D7" s="277" t="s">
        <v>230</v>
      </c>
      <c r="E7" s="277" t="s">
        <v>230</v>
      </c>
      <c r="F7" s="277" t="s">
        <v>230</v>
      </c>
      <c r="G7" s="126">
        <v>0.97</v>
      </c>
      <c r="H7" s="126">
        <v>7.1999999999999995E-2</v>
      </c>
      <c r="I7" s="313">
        <v>0.95499999999999996</v>
      </c>
    </row>
    <row r="8" spans="1:13" x14ac:dyDescent="0.25">
      <c r="A8" s="201" t="s">
        <v>6</v>
      </c>
      <c r="B8" s="123">
        <v>10</v>
      </c>
      <c r="C8" s="121">
        <v>3352</v>
      </c>
      <c r="D8" s="277" t="s">
        <v>230</v>
      </c>
      <c r="E8" s="277" t="s">
        <v>230</v>
      </c>
      <c r="F8" s="277" t="s">
        <v>230</v>
      </c>
      <c r="G8" s="126">
        <v>0.89200000000000002</v>
      </c>
      <c r="H8" s="126">
        <v>8.2000000000000003E-2</v>
      </c>
      <c r="I8" s="313">
        <v>0.54200000000000004</v>
      </c>
    </row>
    <row r="9" spans="1:13" x14ac:dyDescent="0.25">
      <c r="A9" s="342" t="s">
        <v>116</v>
      </c>
      <c r="B9" s="123">
        <v>3</v>
      </c>
      <c r="C9" s="123">
        <v>969</v>
      </c>
      <c r="D9" s="277" t="s">
        <v>230</v>
      </c>
      <c r="E9" s="277" t="s">
        <v>230</v>
      </c>
      <c r="F9" s="277" t="s">
        <v>230</v>
      </c>
      <c r="G9" s="126">
        <v>0.82399999999999995</v>
      </c>
      <c r="H9" s="126">
        <v>0.13600000000000001</v>
      </c>
      <c r="I9" s="313">
        <v>0.51</v>
      </c>
    </row>
    <row r="10" spans="1:13" x14ac:dyDescent="0.25">
      <c r="A10" s="201" t="s">
        <v>7</v>
      </c>
      <c r="B10" s="123">
        <v>7</v>
      </c>
      <c r="C10" s="121">
        <v>3781</v>
      </c>
      <c r="D10" s="277" t="s">
        <v>230</v>
      </c>
      <c r="E10" s="277" t="s">
        <v>230</v>
      </c>
      <c r="F10" s="277" t="s">
        <v>230</v>
      </c>
      <c r="G10" s="126">
        <v>0.89900000000000002</v>
      </c>
      <c r="H10" s="126">
        <v>0.182</v>
      </c>
      <c r="I10" s="313">
        <v>0.66800000000000004</v>
      </c>
    </row>
    <row r="11" spans="1:13" x14ac:dyDescent="0.25">
      <c r="A11" s="201" t="s">
        <v>8</v>
      </c>
      <c r="B11" s="123">
        <v>4</v>
      </c>
      <c r="C11" s="121">
        <v>1807</v>
      </c>
      <c r="D11" s="277" t="s">
        <v>230</v>
      </c>
      <c r="E11" s="277" t="s">
        <v>230</v>
      </c>
      <c r="F11" s="277" t="s">
        <v>230</v>
      </c>
      <c r="G11" s="126">
        <v>0.86299999999999999</v>
      </c>
      <c r="H11" s="126">
        <v>4.5999999999999999E-2</v>
      </c>
      <c r="I11" s="313">
        <v>0.63700000000000001</v>
      </c>
    </row>
    <row r="12" spans="1:13" x14ac:dyDescent="0.25">
      <c r="A12" s="201" t="s">
        <v>9</v>
      </c>
      <c r="B12" s="123">
        <v>7</v>
      </c>
      <c r="C12" s="121">
        <v>2451</v>
      </c>
      <c r="D12" s="277" t="s">
        <v>230</v>
      </c>
      <c r="E12" s="277" t="s">
        <v>230</v>
      </c>
      <c r="F12" s="277" t="s">
        <v>230</v>
      </c>
      <c r="G12" s="126">
        <v>0.94699999999999995</v>
      </c>
      <c r="H12" s="126">
        <v>4.8000000000000001E-2</v>
      </c>
      <c r="I12" s="313">
        <v>0.80300000000000005</v>
      </c>
    </row>
    <row r="13" spans="1:13" x14ac:dyDescent="0.25">
      <c r="A13" s="201" t="s">
        <v>10</v>
      </c>
      <c r="B13" s="123">
        <v>2</v>
      </c>
      <c r="C13" s="123">
        <v>771</v>
      </c>
      <c r="D13" s="277" t="s">
        <v>230</v>
      </c>
      <c r="E13" s="277" t="s">
        <v>230</v>
      </c>
      <c r="F13" s="277" t="s">
        <v>230</v>
      </c>
      <c r="G13" s="126">
        <v>0.8</v>
      </c>
      <c r="H13" s="126">
        <v>6.6000000000000003E-2</v>
      </c>
      <c r="I13" s="313">
        <v>0.52900000000000003</v>
      </c>
      <c r="L13" s="9"/>
    </row>
    <row r="14" spans="1:13" x14ac:dyDescent="0.25">
      <c r="A14" s="201" t="s">
        <v>11</v>
      </c>
      <c r="B14" s="123">
        <v>21</v>
      </c>
      <c r="C14" s="121">
        <v>8189</v>
      </c>
      <c r="D14" s="277" t="s">
        <v>230</v>
      </c>
      <c r="E14" s="277" t="s">
        <v>230</v>
      </c>
      <c r="F14" s="277" t="s">
        <v>230</v>
      </c>
      <c r="G14" s="126">
        <v>0.97399999999999998</v>
      </c>
      <c r="H14" s="126">
        <v>0.11799999999999999</v>
      </c>
      <c r="I14" s="313">
        <v>0.80300000000000005</v>
      </c>
      <c r="L14" s="9"/>
    </row>
    <row r="15" spans="1:13" x14ac:dyDescent="0.25">
      <c r="A15" s="342" t="s">
        <v>117</v>
      </c>
      <c r="B15" s="123">
        <v>3</v>
      </c>
      <c r="C15" s="121">
        <v>1440</v>
      </c>
      <c r="D15" s="277" t="s">
        <v>230</v>
      </c>
      <c r="E15" s="277" t="s">
        <v>230</v>
      </c>
      <c r="F15" s="277" t="s">
        <v>230</v>
      </c>
      <c r="G15" s="126">
        <v>0.95499999999999996</v>
      </c>
      <c r="H15" s="126">
        <v>1.9E-2</v>
      </c>
      <c r="I15" s="313">
        <v>0.58399999999999996</v>
      </c>
    </row>
    <row r="16" spans="1:13" x14ac:dyDescent="0.25">
      <c r="A16" s="342" t="s">
        <v>118</v>
      </c>
      <c r="B16" s="123">
        <v>12</v>
      </c>
      <c r="C16" s="121">
        <v>4854</v>
      </c>
      <c r="D16" s="277" t="s">
        <v>230</v>
      </c>
      <c r="E16" s="277" t="s">
        <v>230</v>
      </c>
      <c r="F16" s="277" t="s">
        <v>230</v>
      </c>
      <c r="G16" s="126">
        <v>0.89700000000000002</v>
      </c>
      <c r="H16" s="126">
        <v>0.16600000000000001</v>
      </c>
      <c r="I16" s="313">
        <v>0.7</v>
      </c>
    </row>
    <row r="17" spans="1:9" x14ac:dyDescent="0.25">
      <c r="A17" s="201" t="s">
        <v>12</v>
      </c>
      <c r="B17" s="123">
        <v>7</v>
      </c>
      <c r="C17" s="121">
        <v>1942</v>
      </c>
      <c r="D17" s="277" t="s">
        <v>230</v>
      </c>
      <c r="E17" s="277" t="s">
        <v>230</v>
      </c>
      <c r="F17" s="277" t="s">
        <v>230</v>
      </c>
      <c r="G17" s="126">
        <v>0.88800000000000001</v>
      </c>
      <c r="H17" s="126">
        <v>0.114</v>
      </c>
      <c r="I17" s="313">
        <v>0.72699999999999998</v>
      </c>
    </row>
    <row r="18" spans="1:9" x14ac:dyDescent="0.25">
      <c r="A18" s="342" t="s">
        <v>119</v>
      </c>
      <c r="B18" s="123">
        <v>3</v>
      </c>
      <c r="C18" s="121">
        <v>1475</v>
      </c>
      <c r="D18" s="277" t="s">
        <v>230</v>
      </c>
      <c r="E18" s="277" t="s">
        <v>230</v>
      </c>
      <c r="F18" s="277" t="s">
        <v>230</v>
      </c>
      <c r="G18" s="126">
        <v>0.97399999999999998</v>
      </c>
      <c r="H18" s="126">
        <v>0.14000000000000001</v>
      </c>
      <c r="I18" s="313">
        <v>0.91200000000000003</v>
      </c>
    </row>
    <row r="19" spans="1:9" x14ac:dyDescent="0.25">
      <c r="A19" s="201" t="s">
        <v>13</v>
      </c>
      <c r="B19" s="123">
        <v>17</v>
      </c>
      <c r="C19" s="121">
        <v>6998</v>
      </c>
      <c r="D19" s="277" t="s">
        <v>230</v>
      </c>
      <c r="E19" s="277" t="s">
        <v>230</v>
      </c>
      <c r="F19" s="277" t="s">
        <v>230</v>
      </c>
      <c r="G19" s="126">
        <v>0.92</v>
      </c>
      <c r="H19" s="126">
        <v>6.9000000000000006E-2</v>
      </c>
      <c r="I19" s="313">
        <v>0.77600000000000002</v>
      </c>
    </row>
    <row r="20" spans="1:9" x14ac:dyDescent="0.25">
      <c r="A20" s="342" t="s">
        <v>120</v>
      </c>
      <c r="B20" s="123">
        <v>4</v>
      </c>
      <c r="C20" s="121">
        <v>2059</v>
      </c>
      <c r="D20" s="277" t="s">
        <v>230</v>
      </c>
      <c r="E20" s="277" t="s">
        <v>230</v>
      </c>
      <c r="F20" s="277" t="s">
        <v>230</v>
      </c>
      <c r="G20" s="126">
        <v>0.95899999999999996</v>
      </c>
      <c r="H20" s="126">
        <v>6.6000000000000003E-2</v>
      </c>
      <c r="I20" s="313">
        <v>0.79500000000000004</v>
      </c>
    </row>
    <row r="21" spans="1:9" x14ac:dyDescent="0.25">
      <c r="A21" s="343" t="s">
        <v>121</v>
      </c>
      <c r="B21" s="321">
        <v>6</v>
      </c>
      <c r="C21" s="316">
        <v>1837</v>
      </c>
      <c r="D21" s="277" t="s">
        <v>230</v>
      </c>
      <c r="E21" s="277" t="s">
        <v>230</v>
      </c>
      <c r="F21" s="277" t="s">
        <v>230</v>
      </c>
      <c r="G21" s="344">
        <v>0.90800000000000003</v>
      </c>
      <c r="H21" s="344">
        <v>0.05</v>
      </c>
      <c r="I21" s="322">
        <v>0.7</v>
      </c>
    </row>
    <row r="22" spans="1:9" x14ac:dyDescent="0.25">
      <c r="A22" s="201" t="s">
        <v>14</v>
      </c>
      <c r="B22" s="123">
        <v>5</v>
      </c>
      <c r="C22" s="121">
        <v>2669</v>
      </c>
      <c r="D22" s="277" t="s">
        <v>230</v>
      </c>
      <c r="E22" s="277" t="s">
        <v>230</v>
      </c>
      <c r="F22" s="277" t="s">
        <v>230</v>
      </c>
      <c r="G22" s="126">
        <v>0.89700000000000002</v>
      </c>
      <c r="H22" s="126">
        <v>0.111</v>
      </c>
      <c r="I22" s="313">
        <v>0.85599999999999998</v>
      </c>
    </row>
    <row r="23" spans="1:9" ht="15.75" thickBot="1" x14ac:dyDescent="0.3">
      <c r="A23" s="345" t="s">
        <v>58</v>
      </c>
      <c r="B23" s="332">
        <v>5</v>
      </c>
      <c r="C23" s="122">
        <v>2883</v>
      </c>
      <c r="D23" s="277" t="s">
        <v>230</v>
      </c>
      <c r="E23" s="277" t="s">
        <v>230</v>
      </c>
      <c r="F23" s="277" t="s">
        <v>230</v>
      </c>
      <c r="G23" s="127">
        <v>0.89100000000000001</v>
      </c>
      <c r="H23" s="127">
        <v>6.8000000000000005E-2</v>
      </c>
      <c r="I23" s="346">
        <v>0.76100000000000001</v>
      </c>
    </row>
    <row r="24" spans="1:9" x14ac:dyDescent="0.25">
      <c r="A24" s="113" t="s">
        <v>122</v>
      </c>
      <c r="B24" s="210">
        <v>150</v>
      </c>
      <c r="C24" s="119">
        <v>64335</v>
      </c>
      <c r="D24" s="277" t="s">
        <v>230</v>
      </c>
      <c r="E24" s="277" t="s">
        <v>230</v>
      </c>
      <c r="F24" s="277" t="s">
        <v>230</v>
      </c>
      <c r="G24" s="124">
        <v>0.90600000000000003</v>
      </c>
      <c r="H24" s="124">
        <v>9.5000000000000001E-2</v>
      </c>
      <c r="I24" s="309">
        <v>0.70799999999999996</v>
      </c>
    </row>
    <row r="25" spans="1:9" ht="15.75" thickBot="1" x14ac:dyDescent="0.3">
      <c r="A25" s="228" t="s">
        <v>16</v>
      </c>
      <c r="B25" s="122">
        <v>1348</v>
      </c>
      <c r="C25" s="122">
        <v>729786</v>
      </c>
      <c r="D25" s="277" t="s">
        <v>230</v>
      </c>
      <c r="E25" s="277" t="s">
        <v>230</v>
      </c>
      <c r="F25" s="277" t="s">
        <v>230</v>
      </c>
      <c r="G25" s="127">
        <v>0.90600000000000003</v>
      </c>
      <c r="H25" s="127">
        <v>8.3000000000000004E-2</v>
      </c>
      <c r="I25" s="346">
        <v>0.75800000000000001</v>
      </c>
    </row>
    <row r="26" spans="1:9" x14ac:dyDescent="0.25">
      <c r="A26" s="347" t="s">
        <v>231</v>
      </c>
      <c r="B26" s="105"/>
      <c r="C26" s="105"/>
      <c r="D26" s="105"/>
      <c r="E26" s="105"/>
      <c r="F26" s="105"/>
      <c r="G26" s="105"/>
      <c r="H26" s="105"/>
      <c r="I26" s="105"/>
    </row>
  </sheetData>
  <mergeCells count="1">
    <mergeCell ref="A1:I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810C-5614-4418-870B-661DD1A09495}">
  <dimension ref="A1:X23"/>
  <sheetViews>
    <sheetView zoomScale="80" zoomScaleNormal="80" workbookViewId="0">
      <selection activeCell="P29" sqref="P29"/>
    </sheetView>
  </sheetViews>
  <sheetFormatPr defaultRowHeight="15" x14ac:dyDescent="0.25"/>
  <cols>
    <col min="1" max="1" width="15.5703125" customWidth="1"/>
    <col min="2" max="2" width="9.7109375" customWidth="1"/>
    <col min="15" max="15" width="12.28515625" customWidth="1"/>
    <col min="24" max="24" width="17.140625" customWidth="1"/>
  </cols>
  <sheetData>
    <row r="1" spans="1:24" x14ac:dyDescent="0.25">
      <c r="A1" s="74" t="s">
        <v>232</v>
      </c>
      <c r="B1" s="74"/>
      <c r="C1" s="74"/>
      <c r="D1" s="74"/>
      <c r="E1" s="74"/>
      <c r="F1" s="74"/>
      <c r="G1" s="74"/>
      <c r="H1" s="74"/>
      <c r="I1" s="74"/>
      <c r="J1" s="74"/>
      <c r="K1" s="74"/>
      <c r="L1" s="74"/>
      <c r="M1" s="74"/>
      <c r="N1" s="74"/>
      <c r="O1" s="74"/>
      <c r="P1" s="74"/>
      <c r="Q1" s="74"/>
      <c r="R1" s="74"/>
      <c r="S1" s="74"/>
      <c r="T1" s="74"/>
      <c r="U1" s="74"/>
      <c r="V1" s="74"/>
      <c r="W1" s="74"/>
      <c r="X1" s="74"/>
    </row>
    <row r="2" spans="1:24" x14ac:dyDescent="0.25">
      <c r="A2" s="11"/>
      <c r="B2" s="348" t="s">
        <v>31</v>
      </c>
      <c r="C2" s="348"/>
      <c r="D2" s="348" t="s">
        <v>32</v>
      </c>
      <c r="E2" s="348"/>
      <c r="F2" s="348" t="s">
        <v>33</v>
      </c>
      <c r="G2" s="348"/>
      <c r="H2" s="348" t="s">
        <v>34</v>
      </c>
      <c r="I2" s="348"/>
      <c r="J2" s="348" t="s">
        <v>35</v>
      </c>
      <c r="K2" s="348"/>
      <c r="L2" s="348" t="s">
        <v>36</v>
      </c>
      <c r="M2" s="348"/>
      <c r="N2" s="348" t="s">
        <v>37</v>
      </c>
      <c r="O2" s="348"/>
      <c r="P2" s="348" t="s">
        <v>38</v>
      </c>
      <c r="Q2" s="348"/>
      <c r="R2" s="348" t="s">
        <v>39</v>
      </c>
      <c r="S2" s="348"/>
      <c r="T2" s="348" t="s">
        <v>40</v>
      </c>
      <c r="U2" s="348"/>
      <c r="V2" s="348" t="s">
        <v>60</v>
      </c>
      <c r="W2" s="348"/>
      <c r="X2" s="348" t="s">
        <v>193</v>
      </c>
    </row>
    <row r="3" spans="1:24" x14ac:dyDescent="0.25">
      <c r="A3" s="349"/>
      <c r="B3" s="10">
        <v>2010</v>
      </c>
      <c r="C3" s="10">
        <v>2020</v>
      </c>
      <c r="D3" s="10">
        <v>2010</v>
      </c>
      <c r="E3" s="10">
        <v>2020</v>
      </c>
      <c r="F3" s="10">
        <v>2010</v>
      </c>
      <c r="G3" s="10">
        <v>2020</v>
      </c>
      <c r="H3" s="10">
        <v>2010</v>
      </c>
      <c r="I3" s="10">
        <v>2020</v>
      </c>
      <c r="J3" s="10">
        <v>2010</v>
      </c>
      <c r="K3" s="10">
        <v>2020</v>
      </c>
      <c r="L3" s="10">
        <v>2010</v>
      </c>
      <c r="M3" s="10">
        <v>2020</v>
      </c>
      <c r="N3" s="10">
        <v>2010</v>
      </c>
      <c r="O3" s="10">
        <v>2020</v>
      </c>
      <c r="P3" s="10">
        <v>2010</v>
      </c>
      <c r="Q3" s="10">
        <v>2020</v>
      </c>
      <c r="R3" s="10">
        <v>2010</v>
      </c>
      <c r="S3" s="10">
        <v>2020</v>
      </c>
      <c r="T3" s="10">
        <v>2010</v>
      </c>
      <c r="U3" s="10">
        <v>2020</v>
      </c>
      <c r="V3" s="10">
        <v>2010</v>
      </c>
      <c r="W3" s="10">
        <v>2020</v>
      </c>
      <c r="X3" s="348"/>
    </row>
    <row r="4" spans="1:24" x14ac:dyDescent="0.25">
      <c r="A4" s="11" t="s">
        <v>191</v>
      </c>
      <c r="B4" s="34">
        <v>88840</v>
      </c>
      <c r="C4" s="34">
        <v>79519</v>
      </c>
      <c r="D4" s="34">
        <v>20112</v>
      </c>
      <c r="E4" s="34">
        <v>18616</v>
      </c>
      <c r="F4" s="34">
        <v>24081</v>
      </c>
      <c r="G4" s="34">
        <v>22563</v>
      </c>
      <c r="H4" s="34">
        <v>11380</v>
      </c>
      <c r="I4" s="34">
        <v>11261</v>
      </c>
      <c r="J4" s="34">
        <v>14079</v>
      </c>
      <c r="K4" s="34">
        <v>13740</v>
      </c>
      <c r="L4" s="34">
        <v>7648</v>
      </c>
      <c r="M4" s="34">
        <v>6807</v>
      </c>
      <c r="N4" s="34">
        <v>83823</v>
      </c>
      <c r="O4" s="34">
        <v>77731</v>
      </c>
      <c r="P4" s="34">
        <v>17532</v>
      </c>
      <c r="Q4" s="34">
        <v>16629</v>
      </c>
      <c r="R4" s="34">
        <v>53739</v>
      </c>
      <c r="S4" s="34">
        <v>50732</v>
      </c>
      <c r="T4" s="34">
        <v>29087</v>
      </c>
      <c r="U4" s="34">
        <v>28252</v>
      </c>
      <c r="V4" s="34">
        <v>350321</v>
      </c>
      <c r="W4" s="34">
        <f>SUM(C4,E4,G4,I4,K4,M4,O4,Q4,S4,U4)</f>
        <v>325850</v>
      </c>
      <c r="X4" s="25">
        <f>(W4-V4)/V4</f>
        <v>-6.9853077605967095E-2</v>
      </c>
    </row>
    <row r="5" spans="1:24" x14ac:dyDescent="0.25">
      <c r="A5" s="11" t="s">
        <v>189</v>
      </c>
      <c r="B5" s="34">
        <v>24382</v>
      </c>
      <c r="C5" s="34">
        <v>25365</v>
      </c>
      <c r="D5" s="34">
        <v>13257</v>
      </c>
      <c r="E5" s="34">
        <v>13441</v>
      </c>
      <c r="F5" s="34">
        <v>1208</v>
      </c>
      <c r="G5" s="34">
        <v>987</v>
      </c>
      <c r="H5" s="34">
        <v>2066</v>
      </c>
      <c r="I5" s="34">
        <v>1942</v>
      </c>
      <c r="J5" s="34">
        <v>498</v>
      </c>
      <c r="K5" s="34">
        <v>457</v>
      </c>
      <c r="L5" s="34">
        <v>3582</v>
      </c>
      <c r="M5" s="34">
        <v>3000</v>
      </c>
      <c r="N5" s="34">
        <v>15796</v>
      </c>
      <c r="O5" s="34">
        <v>14999</v>
      </c>
      <c r="P5" s="34">
        <v>4607</v>
      </c>
      <c r="Q5" s="34">
        <v>3814</v>
      </c>
      <c r="R5" s="34">
        <v>26055</v>
      </c>
      <c r="S5" s="34">
        <v>26340</v>
      </c>
      <c r="T5" s="34">
        <v>11083</v>
      </c>
      <c r="U5" s="34">
        <v>10366</v>
      </c>
      <c r="V5" s="34">
        <v>102534</v>
      </c>
      <c r="W5" s="34">
        <f>SUM(C5,E5,G5,I5,K5,M5,O5,Q5,S5,U5)</f>
        <v>100711</v>
      </c>
      <c r="X5" s="25">
        <f t="shared" ref="X5:X8" si="0">(W5-V5)/V5</f>
        <v>-1.7779468273938399E-2</v>
      </c>
    </row>
    <row r="6" spans="1:24" x14ac:dyDescent="0.25">
      <c r="A6" s="11" t="s">
        <v>190</v>
      </c>
      <c r="B6" s="34">
        <v>5350</v>
      </c>
      <c r="C6" s="34">
        <f>1979+4568</f>
        <v>6547</v>
      </c>
      <c r="D6" s="34">
        <v>846</v>
      </c>
      <c r="E6" s="34">
        <f>582+896</f>
        <v>1478</v>
      </c>
      <c r="F6" s="34">
        <v>700</v>
      </c>
      <c r="G6" s="34">
        <f>211+810</f>
        <v>1021</v>
      </c>
      <c r="H6" s="34">
        <v>486</v>
      </c>
      <c r="I6" s="34">
        <f>121+463</f>
        <v>584</v>
      </c>
      <c r="J6" s="34">
        <v>395</v>
      </c>
      <c r="K6" s="34">
        <f>81+494</f>
        <v>575</v>
      </c>
      <c r="L6" s="34">
        <v>309</v>
      </c>
      <c r="M6" s="34">
        <f>80+299</f>
        <v>379</v>
      </c>
      <c r="N6" s="34">
        <v>4811</v>
      </c>
      <c r="O6" s="34">
        <f>1552+4259</f>
        <v>5811</v>
      </c>
      <c r="P6" s="34">
        <v>774</v>
      </c>
      <c r="Q6" s="34">
        <f>188+731</f>
        <v>919</v>
      </c>
      <c r="R6" s="34">
        <v>2497</v>
      </c>
      <c r="S6" s="34">
        <f>812+2486</f>
        <v>3298</v>
      </c>
      <c r="T6" s="34">
        <v>1446</v>
      </c>
      <c r="U6" s="34">
        <f>1144+1152</f>
        <v>2296</v>
      </c>
      <c r="V6" s="34">
        <v>17614</v>
      </c>
      <c r="W6" s="34">
        <f t="shared" ref="W6:W7" si="1">SUM(C6,E6,G6,I6,K6,M6,O6,Q6,S6,U6)</f>
        <v>22908</v>
      </c>
      <c r="X6" s="25">
        <f t="shared" si="0"/>
        <v>0.30055637561030996</v>
      </c>
    </row>
    <row r="7" spans="1:24" x14ac:dyDescent="0.25">
      <c r="A7" s="11" t="s">
        <v>192</v>
      </c>
      <c r="B7" s="34">
        <v>3893</v>
      </c>
      <c r="C7" s="34">
        <v>5010</v>
      </c>
      <c r="D7" s="34">
        <v>536</v>
      </c>
      <c r="E7" s="34">
        <v>1237</v>
      </c>
      <c r="F7" s="34">
        <v>320</v>
      </c>
      <c r="G7" s="34">
        <v>400</v>
      </c>
      <c r="H7" s="34">
        <v>399</v>
      </c>
      <c r="I7" s="34">
        <v>449</v>
      </c>
      <c r="J7" s="34">
        <v>307</v>
      </c>
      <c r="K7" s="34">
        <v>284</v>
      </c>
      <c r="L7" s="34">
        <v>230</v>
      </c>
      <c r="M7" s="34">
        <v>201</v>
      </c>
      <c r="N7" s="34">
        <v>3447</v>
      </c>
      <c r="O7" s="34">
        <v>4895</v>
      </c>
      <c r="P7" s="34">
        <v>649</v>
      </c>
      <c r="Q7" s="34">
        <v>605</v>
      </c>
      <c r="R7" s="34">
        <v>1671</v>
      </c>
      <c r="S7" s="34">
        <v>1779</v>
      </c>
      <c r="T7" s="34">
        <v>1042</v>
      </c>
      <c r="U7" s="34">
        <v>397</v>
      </c>
      <c r="V7" s="34">
        <v>12494</v>
      </c>
      <c r="W7" s="34">
        <f t="shared" si="1"/>
        <v>15257</v>
      </c>
      <c r="X7" s="25">
        <f t="shared" si="0"/>
        <v>0.22114615015207301</v>
      </c>
    </row>
    <row r="8" spans="1:24" x14ac:dyDescent="0.25">
      <c r="A8" s="11" t="s">
        <v>194</v>
      </c>
      <c r="B8" s="350">
        <v>118572</v>
      </c>
      <c r="C8" s="350">
        <v>114324</v>
      </c>
      <c r="D8" s="350">
        <v>34215</v>
      </c>
      <c r="E8" s="350">
        <v>33427</v>
      </c>
      <c r="F8" s="350">
        <v>25989</v>
      </c>
      <c r="G8" s="350">
        <v>26035</v>
      </c>
      <c r="H8" s="350">
        <v>13932</v>
      </c>
      <c r="I8" s="350">
        <v>13285</v>
      </c>
      <c r="J8" s="350">
        <v>14972</v>
      </c>
      <c r="K8" s="350">
        <v>14952</v>
      </c>
      <c r="L8" s="350">
        <v>11539</v>
      </c>
      <c r="M8" s="350">
        <v>10696</v>
      </c>
      <c r="N8" s="350">
        <v>104430</v>
      </c>
      <c r="O8" s="350">
        <v>102721</v>
      </c>
      <c r="P8" s="350">
        <v>22913</v>
      </c>
      <c r="Q8" s="350">
        <v>22732</v>
      </c>
      <c r="R8" s="350">
        <v>82291</v>
      </c>
      <c r="S8" s="350">
        <v>80244</v>
      </c>
      <c r="T8" s="350">
        <v>41616</v>
      </c>
      <c r="U8" s="350">
        <v>40450</v>
      </c>
      <c r="V8" s="350">
        <v>470469</v>
      </c>
      <c r="W8" s="350">
        <v>420436</v>
      </c>
      <c r="X8" s="25">
        <f t="shared" si="0"/>
        <v>-0.10634707068903583</v>
      </c>
    </row>
    <row r="9" spans="1:24" x14ac:dyDescent="0.25">
      <c r="D9" s="21"/>
      <c r="E9" s="21"/>
      <c r="F9" s="21"/>
      <c r="G9" s="21"/>
    </row>
    <row r="21" spans="1:18" x14ac:dyDescent="0.25">
      <c r="A21" s="21"/>
      <c r="B21" s="21"/>
      <c r="C21" s="21"/>
      <c r="D21" s="21"/>
      <c r="E21" s="21"/>
      <c r="F21" s="21"/>
      <c r="G21" s="21"/>
      <c r="H21" s="21"/>
      <c r="I21" s="21"/>
      <c r="J21" s="21"/>
      <c r="K21" s="21"/>
      <c r="L21" s="21"/>
      <c r="M21" s="21"/>
      <c r="N21" s="21"/>
      <c r="O21" s="21"/>
      <c r="P21" s="21"/>
      <c r="Q21" s="21"/>
      <c r="R21" s="21"/>
    </row>
    <row r="23" spans="1:18" s="21" customFormat="1" x14ac:dyDescent="0.25">
      <c r="A23"/>
      <c r="B23"/>
      <c r="C23"/>
      <c r="D23"/>
      <c r="E23"/>
      <c r="F23"/>
      <c r="G23"/>
      <c r="H23"/>
      <c r="I23"/>
      <c r="J23"/>
      <c r="K23"/>
      <c r="L23"/>
      <c r="M23"/>
      <c r="N23"/>
      <c r="O23"/>
      <c r="P23"/>
      <c r="Q23"/>
      <c r="R23"/>
    </row>
  </sheetData>
  <mergeCells count="13">
    <mergeCell ref="P2:Q2"/>
    <mergeCell ref="R2:S2"/>
    <mergeCell ref="T2:U2"/>
    <mergeCell ref="V2:W2"/>
    <mergeCell ref="X2:X3"/>
    <mergeCell ref="N2:O2"/>
    <mergeCell ref="B2:C2"/>
    <mergeCell ref="D2:E2"/>
    <mergeCell ref="F2:G2"/>
    <mergeCell ref="H2:I2"/>
    <mergeCell ref="J2:K2"/>
    <mergeCell ref="L2:M2"/>
    <mergeCell ref="A1:X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1F2E5-C8DD-4A0B-A97B-74194ED4312F}">
  <dimension ref="A1:L80"/>
  <sheetViews>
    <sheetView zoomScale="120" zoomScaleNormal="120" workbookViewId="0">
      <selection sqref="A1:H1"/>
    </sheetView>
  </sheetViews>
  <sheetFormatPr defaultRowHeight="15" x14ac:dyDescent="0.25"/>
  <cols>
    <col min="1" max="1" width="15.85546875" bestFit="1" customWidth="1"/>
    <col min="2" max="2" width="9.28515625" customWidth="1"/>
    <col min="3" max="3" width="10.140625" bestFit="1" customWidth="1"/>
    <col min="4" max="5" width="9.42578125" customWidth="1"/>
    <col min="6" max="6" width="9.85546875" customWidth="1"/>
    <col min="8" max="8" width="9.28515625" customWidth="1"/>
  </cols>
  <sheetData>
    <row r="1" spans="1:8" x14ac:dyDescent="0.25">
      <c r="A1" s="129" t="s">
        <v>223</v>
      </c>
      <c r="B1" s="129"/>
      <c r="C1" s="129"/>
      <c r="D1" s="129"/>
      <c r="E1" s="129"/>
      <c r="F1" s="129"/>
      <c r="G1" s="129"/>
      <c r="H1" s="129"/>
    </row>
    <row r="2" spans="1:8" ht="15.75" thickBot="1" x14ac:dyDescent="0.3">
      <c r="A2" s="106"/>
      <c r="B2" s="106"/>
      <c r="C2" s="106"/>
      <c r="D2" s="106"/>
      <c r="E2" s="106"/>
      <c r="F2" s="106"/>
      <c r="G2" s="106"/>
      <c r="H2" s="106"/>
    </row>
    <row r="3" spans="1:8" ht="15.75" thickBot="1" x14ac:dyDescent="0.3">
      <c r="A3" s="130" t="s">
        <v>47</v>
      </c>
      <c r="B3" s="100" t="s">
        <v>127</v>
      </c>
      <c r="C3" s="101"/>
      <c r="D3" s="101"/>
      <c r="E3" s="101"/>
      <c r="F3" s="102"/>
      <c r="G3" s="100" t="s">
        <v>195</v>
      </c>
      <c r="H3" s="132"/>
    </row>
    <row r="4" spans="1:8" ht="15.75" thickBot="1" x14ac:dyDescent="0.3">
      <c r="A4" s="131"/>
      <c r="B4" s="107">
        <v>2016</v>
      </c>
      <c r="C4" s="87">
        <v>2017</v>
      </c>
      <c r="D4" s="87">
        <v>2018</v>
      </c>
      <c r="E4" s="108">
        <v>2019</v>
      </c>
      <c r="F4" s="87">
        <v>2020</v>
      </c>
      <c r="G4" s="109" t="s">
        <v>46</v>
      </c>
      <c r="H4" s="107" t="s">
        <v>128</v>
      </c>
    </row>
    <row r="5" spans="1:8" x14ac:dyDescent="0.25">
      <c r="A5" s="31" t="s">
        <v>31</v>
      </c>
      <c r="B5" s="110">
        <v>53228</v>
      </c>
      <c r="C5" s="110">
        <v>52701</v>
      </c>
      <c r="D5" s="110">
        <v>52785</v>
      </c>
      <c r="E5" s="110">
        <v>52106</v>
      </c>
      <c r="F5" s="110">
        <v>52219</v>
      </c>
      <c r="G5" s="110">
        <v>-1009</v>
      </c>
      <c r="H5" s="111">
        <v>-1.9E-2</v>
      </c>
    </row>
    <row r="6" spans="1:8" x14ac:dyDescent="0.25">
      <c r="A6" s="29" t="s">
        <v>32</v>
      </c>
      <c r="B6" s="112">
        <v>15167</v>
      </c>
      <c r="C6" s="112">
        <v>15521</v>
      </c>
      <c r="D6" s="112">
        <v>15559</v>
      </c>
      <c r="E6" s="112">
        <v>15487</v>
      </c>
      <c r="F6" s="112">
        <v>15271</v>
      </c>
      <c r="G6" s="113">
        <v>104</v>
      </c>
      <c r="H6" s="111">
        <v>7.0000000000000001E-3</v>
      </c>
    </row>
    <row r="7" spans="1:8" x14ac:dyDescent="0.25">
      <c r="A7" s="29" t="s">
        <v>33</v>
      </c>
      <c r="B7" s="112">
        <v>10827</v>
      </c>
      <c r="C7" s="112">
        <v>10436</v>
      </c>
      <c r="D7" s="112">
        <v>10386</v>
      </c>
      <c r="E7" s="112">
        <v>10443</v>
      </c>
      <c r="F7" s="112">
        <v>10757</v>
      </c>
      <c r="G7" s="113">
        <v>-70</v>
      </c>
      <c r="H7" s="111">
        <v>-6.0000000000000001E-3</v>
      </c>
    </row>
    <row r="8" spans="1:8" x14ac:dyDescent="0.25">
      <c r="A8" s="29" t="s">
        <v>34</v>
      </c>
      <c r="B8" s="112">
        <v>5856</v>
      </c>
      <c r="C8" s="112">
        <v>5888</v>
      </c>
      <c r="D8" s="112">
        <v>5920</v>
      </c>
      <c r="E8" s="112">
        <v>5843</v>
      </c>
      <c r="F8" s="112">
        <v>5690</v>
      </c>
      <c r="G8" s="113">
        <v>-166</v>
      </c>
      <c r="H8" s="111">
        <v>-2.8000000000000001E-2</v>
      </c>
    </row>
    <row r="9" spans="1:8" x14ac:dyDescent="0.25">
      <c r="A9" s="29" t="s">
        <v>35</v>
      </c>
      <c r="B9" s="112">
        <v>6273</v>
      </c>
      <c r="C9" s="112">
        <v>6232</v>
      </c>
      <c r="D9" s="112">
        <v>6086</v>
      </c>
      <c r="E9" s="112">
        <v>6068</v>
      </c>
      <c r="F9" s="112">
        <v>6055</v>
      </c>
      <c r="G9" s="113">
        <v>-218</v>
      </c>
      <c r="H9" s="111">
        <v>-3.5000000000000003E-2</v>
      </c>
    </row>
    <row r="10" spans="1:8" x14ac:dyDescent="0.25">
      <c r="A10" s="29" t="s">
        <v>36</v>
      </c>
      <c r="B10" s="112">
        <v>4286</v>
      </c>
      <c r="C10" s="112">
        <v>4395</v>
      </c>
      <c r="D10" s="112">
        <v>4363</v>
      </c>
      <c r="E10" s="112">
        <v>4326</v>
      </c>
      <c r="F10" s="112">
        <v>4302</v>
      </c>
      <c r="G10" s="113">
        <v>16</v>
      </c>
      <c r="H10" s="111">
        <v>4.0000000000000001E-3</v>
      </c>
    </row>
    <row r="11" spans="1:8" x14ac:dyDescent="0.25">
      <c r="A11" s="29" t="s">
        <v>37</v>
      </c>
      <c r="B11" s="112">
        <v>45377</v>
      </c>
      <c r="C11" s="112">
        <v>44818</v>
      </c>
      <c r="D11" s="112">
        <v>45312</v>
      </c>
      <c r="E11" s="112">
        <v>45149</v>
      </c>
      <c r="F11" s="112">
        <v>45631</v>
      </c>
      <c r="G11" s="113">
        <v>254</v>
      </c>
      <c r="H11" s="111">
        <v>6.0000000000000001E-3</v>
      </c>
    </row>
    <row r="12" spans="1:8" x14ac:dyDescent="0.25">
      <c r="A12" s="29" t="s">
        <v>38</v>
      </c>
      <c r="B12" s="112">
        <v>9212</v>
      </c>
      <c r="C12" s="112">
        <v>9095</v>
      </c>
      <c r="D12" s="112">
        <v>9079</v>
      </c>
      <c r="E12" s="112">
        <v>9144</v>
      </c>
      <c r="F12" s="112">
        <v>9169</v>
      </c>
      <c r="G12" s="113">
        <v>-43</v>
      </c>
      <c r="H12" s="111">
        <v>-5.0000000000000001E-3</v>
      </c>
    </row>
    <row r="13" spans="1:8" x14ac:dyDescent="0.25">
      <c r="A13" s="29" t="s">
        <v>39</v>
      </c>
      <c r="B13" s="112">
        <v>35077</v>
      </c>
      <c r="C13" s="112">
        <v>34377</v>
      </c>
      <c r="D13" s="112">
        <v>34086</v>
      </c>
      <c r="E13" s="112">
        <v>34059</v>
      </c>
      <c r="F13" s="112">
        <v>34570</v>
      </c>
      <c r="G13" s="113">
        <v>-507</v>
      </c>
      <c r="H13" s="111">
        <v>-1.4E-2</v>
      </c>
    </row>
    <row r="14" spans="1:8" ht="15.75" thickBot="1" x14ac:dyDescent="0.3">
      <c r="A14" s="32" t="s">
        <v>40</v>
      </c>
      <c r="B14" s="114">
        <v>16739</v>
      </c>
      <c r="C14" s="114">
        <v>16864</v>
      </c>
      <c r="D14" s="114">
        <v>16838</v>
      </c>
      <c r="E14" s="115">
        <v>16779</v>
      </c>
      <c r="F14" s="115">
        <v>17369</v>
      </c>
      <c r="G14" s="113">
        <v>630</v>
      </c>
      <c r="H14" s="111">
        <v>3.7999999999999999E-2</v>
      </c>
    </row>
    <row r="15" spans="1:8" x14ac:dyDescent="0.25">
      <c r="A15" s="33" t="s">
        <v>60</v>
      </c>
      <c r="B15" s="110">
        <v>202042</v>
      </c>
      <c r="C15" s="116">
        <v>200327</v>
      </c>
      <c r="D15" s="116">
        <v>200414</v>
      </c>
      <c r="E15" s="116">
        <v>199404</v>
      </c>
      <c r="F15" s="110">
        <v>201033</v>
      </c>
      <c r="G15" s="110">
        <v>-1009</v>
      </c>
      <c r="H15" s="111">
        <v>-5.0000000000000001E-3</v>
      </c>
    </row>
    <row r="16" spans="1:8" ht="15.75" thickBot="1" x14ac:dyDescent="0.3">
      <c r="A16" s="30" t="s">
        <v>16</v>
      </c>
      <c r="B16" s="115">
        <v>2226504</v>
      </c>
      <c r="C16" s="115">
        <v>2220900</v>
      </c>
      <c r="D16" s="115">
        <v>2224606</v>
      </c>
      <c r="E16" s="115">
        <v>2229479</v>
      </c>
      <c r="F16" s="115">
        <v>2261861</v>
      </c>
      <c r="G16" s="110">
        <v>35357</v>
      </c>
      <c r="H16" s="111">
        <v>1.5879999999999998E-2</v>
      </c>
    </row>
    <row r="17" spans="1:8" x14ac:dyDescent="0.25">
      <c r="A17" s="105"/>
      <c r="B17" s="105"/>
      <c r="C17" s="105"/>
      <c r="D17" s="105"/>
      <c r="E17" s="105"/>
      <c r="F17" s="105"/>
      <c r="G17" s="105"/>
      <c r="H17" s="105"/>
    </row>
    <row r="18" spans="1:8" ht="15.75" thickBot="1" x14ac:dyDescent="0.3">
      <c r="A18" s="105"/>
      <c r="B18" s="105"/>
      <c r="C18" s="105"/>
      <c r="D18" s="105"/>
      <c r="E18" s="105"/>
      <c r="F18" s="105"/>
      <c r="G18" s="105"/>
      <c r="H18" s="105"/>
    </row>
    <row r="19" spans="1:8" ht="15.75" thickBot="1" x14ac:dyDescent="0.3">
      <c r="A19" s="133" t="s">
        <v>47</v>
      </c>
      <c r="B19" s="100" t="s">
        <v>129</v>
      </c>
      <c r="C19" s="101"/>
      <c r="D19" s="101"/>
      <c r="E19" s="101"/>
      <c r="F19" s="102"/>
      <c r="G19" s="100" t="s">
        <v>195</v>
      </c>
      <c r="H19" s="132"/>
    </row>
    <row r="20" spans="1:8" ht="15.75" thickBot="1" x14ac:dyDescent="0.3">
      <c r="A20" s="134"/>
      <c r="B20" s="87">
        <v>2016</v>
      </c>
      <c r="C20" s="104">
        <v>2017</v>
      </c>
      <c r="D20" s="104">
        <v>2018</v>
      </c>
      <c r="E20" s="103">
        <v>2019</v>
      </c>
      <c r="F20" s="87">
        <v>2020</v>
      </c>
      <c r="G20" s="87" t="s">
        <v>46</v>
      </c>
      <c r="H20" s="104" t="s">
        <v>128</v>
      </c>
    </row>
    <row r="21" spans="1:8" ht="15.75" thickBot="1" x14ac:dyDescent="0.3">
      <c r="A21" s="33" t="s">
        <v>31</v>
      </c>
      <c r="B21" s="89">
        <v>47010</v>
      </c>
      <c r="C21" s="118">
        <v>47392</v>
      </c>
      <c r="D21" s="119">
        <v>48157</v>
      </c>
      <c r="E21" s="119">
        <v>47896</v>
      </c>
      <c r="F21" s="89">
        <v>47867</v>
      </c>
      <c r="G21" s="113">
        <v>857</v>
      </c>
      <c r="H21" s="120">
        <v>1.7999999999999999E-2</v>
      </c>
    </row>
    <row r="22" spans="1:8" ht="15.75" thickBot="1" x14ac:dyDescent="0.3">
      <c r="A22" s="29" t="s">
        <v>32</v>
      </c>
      <c r="B22" s="93">
        <v>14031</v>
      </c>
      <c r="C22" s="121">
        <v>14527</v>
      </c>
      <c r="D22" s="121">
        <v>14786</v>
      </c>
      <c r="E22" s="121">
        <v>14877</v>
      </c>
      <c r="F22" s="93">
        <v>14726</v>
      </c>
      <c r="G22" s="113">
        <v>695</v>
      </c>
      <c r="H22" s="120">
        <v>0.05</v>
      </c>
    </row>
    <row r="23" spans="1:8" ht="15.75" thickBot="1" x14ac:dyDescent="0.3">
      <c r="A23" s="29" t="s">
        <v>33</v>
      </c>
      <c r="B23" s="89">
        <v>10193</v>
      </c>
      <c r="C23" s="121">
        <v>9879</v>
      </c>
      <c r="D23" s="121">
        <v>9805</v>
      </c>
      <c r="E23" s="121">
        <v>9980</v>
      </c>
      <c r="F23" s="89">
        <v>10301</v>
      </c>
      <c r="G23" s="113">
        <v>108</v>
      </c>
      <c r="H23" s="120">
        <v>1.0999999999999999E-2</v>
      </c>
    </row>
    <row r="24" spans="1:8" ht="15.75" thickBot="1" x14ac:dyDescent="0.3">
      <c r="A24" s="29" t="s">
        <v>34</v>
      </c>
      <c r="B24" s="93">
        <v>5470</v>
      </c>
      <c r="C24" s="121">
        <v>5509</v>
      </c>
      <c r="D24" s="121">
        <v>5542</v>
      </c>
      <c r="E24" s="121">
        <v>5527</v>
      </c>
      <c r="F24" s="93">
        <v>5385</v>
      </c>
      <c r="G24" s="113">
        <v>-85</v>
      </c>
      <c r="H24" s="120">
        <v>-1.6E-2</v>
      </c>
    </row>
    <row r="25" spans="1:8" ht="15.75" thickBot="1" x14ac:dyDescent="0.3">
      <c r="A25" s="29" t="s">
        <v>35</v>
      </c>
      <c r="B25" s="89">
        <v>5823</v>
      </c>
      <c r="C25" s="121">
        <v>5743</v>
      </c>
      <c r="D25" s="121">
        <v>5628</v>
      </c>
      <c r="E25" s="121">
        <v>5707</v>
      </c>
      <c r="F25" s="89">
        <v>5816</v>
      </c>
      <c r="G25" s="113">
        <v>-7</v>
      </c>
      <c r="H25" s="120">
        <v>-1E-3</v>
      </c>
    </row>
    <row r="26" spans="1:8" ht="15.75" thickBot="1" x14ac:dyDescent="0.3">
      <c r="A26" s="29" t="s">
        <v>36</v>
      </c>
      <c r="B26" s="93">
        <v>3747</v>
      </c>
      <c r="C26" s="121">
        <v>3897</v>
      </c>
      <c r="D26" s="121">
        <v>4110</v>
      </c>
      <c r="E26" s="121">
        <v>4202</v>
      </c>
      <c r="F26" s="93">
        <v>4165</v>
      </c>
      <c r="G26" s="113">
        <v>418</v>
      </c>
      <c r="H26" s="120">
        <v>0.112</v>
      </c>
    </row>
    <row r="27" spans="1:8" ht="15.75" thickBot="1" x14ac:dyDescent="0.3">
      <c r="A27" s="29" t="s">
        <v>37</v>
      </c>
      <c r="B27" s="89">
        <v>41540</v>
      </c>
      <c r="C27" s="121">
        <v>41412</v>
      </c>
      <c r="D27" s="121">
        <v>42367</v>
      </c>
      <c r="E27" s="121">
        <v>42650</v>
      </c>
      <c r="F27" s="89">
        <v>42971</v>
      </c>
      <c r="G27" s="110">
        <v>1431</v>
      </c>
      <c r="H27" s="120">
        <v>3.4000000000000002E-2</v>
      </c>
    </row>
    <row r="28" spans="1:8" ht="15.75" thickBot="1" x14ac:dyDescent="0.3">
      <c r="A28" s="29" t="s">
        <v>38</v>
      </c>
      <c r="B28" s="93">
        <v>8477</v>
      </c>
      <c r="C28" s="121">
        <v>8565</v>
      </c>
      <c r="D28" s="121">
        <v>8628</v>
      </c>
      <c r="E28" s="121">
        <v>8764</v>
      </c>
      <c r="F28" s="93">
        <v>8802</v>
      </c>
      <c r="G28" s="113">
        <v>325</v>
      </c>
      <c r="H28" s="120">
        <v>3.7999999999999999E-2</v>
      </c>
    </row>
    <row r="29" spans="1:8" ht="15.75" thickBot="1" x14ac:dyDescent="0.3">
      <c r="A29" s="29" t="s">
        <v>39</v>
      </c>
      <c r="B29" s="89">
        <v>30853</v>
      </c>
      <c r="C29" s="121">
        <v>30937</v>
      </c>
      <c r="D29" s="121">
        <v>31082</v>
      </c>
      <c r="E29" s="121">
        <v>31166</v>
      </c>
      <c r="F29" s="89">
        <v>32086</v>
      </c>
      <c r="G29" s="110">
        <v>1233</v>
      </c>
      <c r="H29" s="120">
        <v>0.04</v>
      </c>
    </row>
    <row r="30" spans="1:8" ht="15.75" thickBot="1" x14ac:dyDescent="0.3">
      <c r="A30" s="30" t="s">
        <v>40</v>
      </c>
      <c r="B30" s="93">
        <v>15098</v>
      </c>
      <c r="C30" s="122">
        <v>15317</v>
      </c>
      <c r="D30" s="122">
        <v>15083</v>
      </c>
      <c r="E30" s="122">
        <v>15119</v>
      </c>
      <c r="F30" s="93">
        <v>15450</v>
      </c>
      <c r="G30" s="113">
        <v>352</v>
      </c>
      <c r="H30" s="120">
        <v>2.3E-2</v>
      </c>
    </row>
    <row r="31" spans="1:8" ht="15.75" thickBot="1" x14ac:dyDescent="0.3">
      <c r="A31" s="31" t="s">
        <v>60</v>
      </c>
      <c r="B31" s="89">
        <v>182242</v>
      </c>
      <c r="C31" s="119">
        <v>183178</v>
      </c>
      <c r="D31" s="119">
        <v>185188</v>
      </c>
      <c r="E31" s="119">
        <v>185888</v>
      </c>
      <c r="F31" s="89">
        <v>187569</v>
      </c>
      <c r="G31" s="110">
        <v>5327</v>
      </c>
      <c r="H31" s="120">
        <v>2.9000000000000001E-2</v>
      </c>
    </row>
    <row r="32" spans="1:8" ht="15.75" thickBot="1" x14ac:dyDescent="0.3">
      <c r="A32" s="30" t="s">
        <v>16</v>
      </c>
      <c r="B32" s="93">
        <v>2042025</v>
      </c>
      <c r="C32" s="122">
        <v>2055509</v>
      </c>
      <c r="D32" s="122">
        <v>2076708</v>
      </c>
      <c r="E32" s="122">
        <v>2097384</v>
      </c>
      <c r="F32" s="93">
        <v>2120495</v>
      </c>
      <c r="G32" s="110">
        <v>78470</v>
      </c>
      <c r="H32" s="120">
        <v>3.7999999999999999E-2</v>
      </c>
    </row>
    <row r="33" spans="1:8" x14ac:dyDescent="0.25">
      <c r="A33" s="105"/>
      <c r="B33" s="105"/>
      <c r="C33" s="105"/>
      <c r="D33" s="105"/>
      <c r="E33" s="105"/>
      <c r="F33" s="105"/>
      <c r="G33" s="105"/>
      <c r="H33" s="105"/>
    </row>
    <row r="34" spans="1:8" ht="15.75" thickBot="1" x14ac:dyDescent="0.3">
      <c r="A34" s="105"/>
      <c r="B34" s="105"/>
      <c r="C34" s="105"/>
      <c r="D34" s="105"/>
      <c r="E34" s="105"/>
      <c r="F34" s="105"/>
      <c r="G34" s="105"/>
      <c r="H34" s="105"/>
    </row>
    <row r="35" spans="1:8" ht="15.75" thickBot="1" x14ac:dyDescent="0.3">
      <c r="A35" s="133" t="s">
        <v>47</v>
      </c>
      <c r="B35" s="100" t="s">
        <v>130</v>
      </c>
      <c r="C35" s="101"/>
      <c r="D35" s="101"/>
      <c r="E35" s="101"/>
      <c r="F35" s="102"/>
      <c r="G35" s="100" t="s">
        <v>195</v>
      </c>
      <c r="H35" s="132"/>
    </row>
    <row r="36" spans="1:8" ht="15.75" thickBot="1" x14ac:dyDescent="0.3">
      <c r="A36" s="136"/>
      <c r="B36" s="87">
        <v>2016</v>
      </c>
      <c r="C36" s="104">
        <v>2017</v>
      </c>
      <c r="D36" s="104">
        <v>2018</v>
      </c>
      <c r="E36" s="108">
        <v>2019</v>
      </c>
      <c r="F36" s="87">
        <v>2020</v>
      </c>
      <c r="G36" s="86" t="s">
        <v>46</v>
      </c>
      <c r="H36" s="87" t="s">
        <v>128</v>
      </c>
    </row>
    <row r="37" spans="1:8" ht="15.75" thickBot="1" x14ac:dyDescent="0.3">
      <c r="A37" s="31" t="s">
        <v>31</v>
      </c>
      <c r="B37" s="89">
        <v>6218</v>
      </c>
      <c r="C37" s="119">
        <v>5309</v>
      </c>
      <c r="D37" s="119">
        <v>5309</v>
      </c>
      <c r="E37" s="119">
        <v>4210</v>
      </c>
      <c r="F37" s="89">
        <v>3812</v>
      </c>
      <c r="G37" s="110">
        <v>-2406</v>
      </c>
      <c r="H37" s="120">
        <v>-0.38700000000000001</v>
      </c>
    </row>
    <row r="38" spans="1:8" ht="15.75" thickBot="1" x14ac:dyDescent="0.3">
      <c r="A38" s="29" t="s">
        <v>32</v>
      </c>
      <c r="B38" s="93">
        <v>1136</v>
      </c>
      <c r="C38" s="123">
        <v>994</v>
      </c>
      <c r="D38" s="123">
        <v>994</v>
      </c>
      <c r="E38" s="123">
        <v>610</v>
      </c>
      <c r="F38" s="94">
        <v>550</v>
      </c>
      <c r="G38" s="113">
        <v>-586</v>
      </c>
      <c r="H38" s="120">
        <v>-0.51600000000000001</v>
      </c>
    </row>
    <row r="39" spans="1:8" ht="15.75" thickBot="1" x14ac:dyDescent="0.3">
      <c r="A39" s="29" t="s">
        <v>33</v>
      </c>
      <c r="B39" s="96">
        <v>634</v>
      </c>
      <c r="C39" s="123">
        <v>557</v>
      </c>
      <c r="D39" s="123">
        <v>557</v>
      </c>
      <c r="E39" s="123">
        <v>463</v>
      </c>
      <c r="F39" s="96">
        <v>441</v>
      </c>
      <c r="G39" s="113">
        <v>-193</v>
      </c>
      <c r="H39" s="120">
        <v>-0.30399999999999999</v>
      </c>
    </row>
    <row r="40" spans="1:8" ht="15.75" thickBot="1" x14ac:dyDescent="0.3">
      <c r="A40" s="29" t="s">
        <v>34</v>
      </c>
      <c r="B40" s="94">
        <v>386</v>
      </c>
      <c r="C40" s="123">
        <v>379</v>
      </c>
      <c r="D40" s="123">
        <v>379</v>
      </c>
      <c r="E40" s="123">
        <v>316</v>
      </c>
      <c r="F40" s="94">
        <v>307</v>
      </c>
      <c r="G40" s="113">
        <v>-79</v>
      </c>
      <c r="H40" s="120">
        <v>-0.20399999999999999</v>
      </c>
    </row>
    <row r="41" spans="1:8" ht="15.75" thickBot="1" x14ac:dyDescent="0.3">
      <c r="A41" s="29" t="s">
        <v>35</v>
      </c>
      <c r="B41" s="96">
        <v>450</v>
      </c>
      <c r="C41" s="123">
        <v>489</v>
      </c>
      <c r="D41" s="123">
        <v>489</v>
      </c>
      <c r="E41" s="123">
        <v>361</v>
      </c>
      <c r="F41" s="96">
        <v>200</v>
      </c>
      <c r="G41" s="113">
        <v>-250</v>
      </c>
      <c r="H41" s="120">
        <v>-0.55600000000000005</v>
      </c>
    </row>
    <row r="42" spans="1:8" ht="15.75" thickBot="1" x14ac:dyDescent="0.3">
      <c r="A42" s="29" t="s">
        <v>36</v>
      </c>
      <c r="B42" s="94">
        <v>539</v>
      </c>
      <c r="C42" s="123">
        <v>498</v>
      </c>
      <c r="D42" s="123">
        <v>498</v>
      </c>
      <c r="E42" s="123">
        <v>124</v>
      </c>
      <c r="F42" s="94">
        <v>112</v>
      </c>
      <c r="G42" s="113">
        <v>-427</v>
      </c>
      <c r="H42" s="120">
        <v>-0.79300000000000004</v>
      </c>
    </row>
    <row r="43" spans="1:8" ht="15.75" thickBot="1" x14ac:dyDescent="0.3">
      <c r="A43" s="29" t="s">
        <v>37</v>
      </c>
      <c r="B43" s="89">
        <v>3837</v>
      </c>
      <c r="C43" s="121">
        <v>3406</v>
      </c>
      <c r="D43" s="121">
        <v>3406</v>
      </c>
      <c r="E43" s="121">
        <v>2499</v>
      </c>
      <c r="F43" s="89">
        <v>2601</v>
      </c>
      <c r="G43" s="110">
        <v>-1236</v>
      </c>
      <c r="H43" s="120">
        <v>-0.32200000000000001</v>
      </c>
    </row>
    <row r="44" spans="1:8" ht="15.75" thickBot="1" x14ac:dyDescent="0.3">
      <c r="A44" s="29" t="s">
        <v>38</v>
      </c>
      <c r="B44" s="94">
        <v>735</v>
      </c>
      <c r="C44" s="123">
        <v>530</v>
      </c>
      <c r="D44" s="123">
        <v>530</v>
      </c>
      <c r="E44" s="123">
        <v>380</v>
      </c>
      <c r="F44" s="94">
        <v>376</v>
      </c>
      <c r="G44" s="113">
        <v>-359</v>
      </c>
      <c r="H44" s="120">
        <v>-0.48899999999999999</v>
      </c>
    </row>
    <row r="45" spans="1:8" ht="15.75" thickBot="1" x14ac:dyDescent="0.3">
      <c r="A45" s="29" t="s">
        <v>39</v>
      </c>
      <c r="B45" s="89">
        <v>4224</v>
      </c>
      <c r="C45" s="121">
        <v>3440</v>
      </c>
      <c r="D45" s="121">
        <v>3440</v>
      </c>
      <c r="E45" s="121">
        <v>2893</v>
      </c>
      <c r="F45" s="89">
        <v>2454</v>
      </c>
      <c r="G45" s="110">
        <v>-1770</v>
      </c>
      <c r="H45" s="120">
        <v>-0.41899999999999998</v>
      </c>
    </row>
    <row r="46" spans="1:8" ht="15.75" thickBot="1" x14ac:dyDescent="0.3">
      <c r="A46" s="30" t="s">
        <v>40</v>
      </c>
      <c r="B46" s="93">
        <v>1641</v>
      </c>
      <c r="C46" s="122">
        <v>1547</v>
      </c>
      <c r="D46" s="122">
        <v>1547</v>
      </c>
      <c r="E46" s="122">
        <v>1656</v>
      </c>
      <c r="F46" s="93">
        <v>1911</v>
      </c>
      <c r="G46" s="113">
        <v>270</v>
      </c>
      <c r="H46" s="120">
        <v>0.16400000000000001</v>
      </c>
    </row>
    <row r="47" spans="1:8" ht="15.75" thickBot="1" x14ac:dyDescent="0.3">
      <c r="A47" s="31" t="s">
        <v>60</v>
      </c>
      <c r="B47" s="89">
        <v>19800</v>
      </c>
      <c r="C47" s="119">
        <v>17149</v>
      </c>
      <c r="D47" s="119">
        <v>17149</v>
      </c>
      <c r="E47" s="119">
        <v>13512</v>
      </c>
      <c r="F47" s="89">
        <v>12764</v>
      </c>
      <c r="G47" s="110">
        <v>-7036</v>
      </c>
      <c r="H47" s="120">
        <v>-0.35499999999999998</v>
      </c>
    </row>
    <row r="48" spans="1:8" ht="15.75" thickBot="1" x14ac:dyDescent="0.3">
      <c r="A48" s="30" t="s">
        <v>16</v>
      </c>
      <c r="B48" s="93">
        <v>184479</v>
      </c>
      <c r="C48" s="122">
        <v>165391</v>
      </c>
      <c r="D48" s="122">
        <v>147898</v>
      </c>
      <c r="E48" s="122">
        <v>132095</v>
      </c>
      <c r="F48" s="93">
        <v>126664</v>
      </c>
      <c r="G48" s="110">
        <v>-57815</v>
      </c>
      <c r="H48" s="120">
        <v>-0.313</v>
      </c>
    </row>
    <row r="49" spans="1:12" x14ac:dyDescent="0.25">
      <c r="A49" s="105"/>
      <c r="B49" s="105"/>
      <c r="C49" s="105"/>
      <c r="D49" s="105"/>
      <c r="E49" s="105"/>
      <c r="F49" s="105"/>
      <c r="G49" s="105"/>
      <c r="H49" s="105"/>
    </row>
    <row r="50" spans="1:12" ht="15.75" thickBot="1" x14ac:dyDescent="0.3">
      <c r="A50" s="105"/>
      <c r="B50" s="105"/>
      <c r="C50" s="105"/>
      <c r="D50" s="105"/>
      <c r="E50" s="105"/>
      <c r="F50" s="105"/>
      <c r="G50" s="105"/>
      <c r="H50" s="105"/>
    </row>
    <row r="51" spans="1:12" ht="15.75" thickBot="1" x14ac:dyDescent="0.3">
      <c r="A51" s="135" t="s">
        <v>47</v>
      </c>
      <c r="B51" s="100" t="s">
        <v>131</v>
      </c>
      <c r="C51" s="101"/>
      <c r="D51" s="101"/>
      <c r="E51" s="101"/>
      <c r="F51" s="102"/>
      <c r="G51" s="100" t="s">
        <v>195</v>
      </c>
      <c r="H51" s="132"/>
    </row>
    <row r="52" spans="1:12" ht="15.75" thickBot="1" x14ac:dyDescent="0.3">
      <c r="A52" s="137"/>
      <c r="B52" s="108">
        <v>2016</v>
      </c>
      <c r="C52" s="87">
        <v>2017</v>
      </c>
      <c r="D52" s="108">
        <v>2018</v>
      </c>
      <c r="E52" s="86">
        <v>2019</v>
      </c>
      <c r="F52" s="86">
        <v>2020</v>
      </c>
      <c r="G52" s="86" t="s">
        <v>46</v>
      </c>
      <c r="H52" s="87" t="s">
        <v>128</v>
      </c>
    </row>
    <row r="53" spans="1:12" ht="15.75" thickBot="1" x14ac:dyDescent="0.3">
      <c r="A53" s="31" t="s">
        <v>31</v>
      </c>
      <c r="B53" s="91">
        <v>0.11700000000000001</v>
      </c>
      <c r="C53" s="124">
        <v>0.10100000000000001</v>
      </c>
      <c r="D53" s="124">
        <v>8.7999999999999995E-2</v>
      </c>
      <c r="E53" s="124">
        <v>8.1000000000000003E-2</v>
      </c>
      <c r="F53" s="91">
        <v>7.2999999999999995E-2</v>
      </c>
      <c r="G53" s="125">
        <v>-4.3999999999999997E-2</v>
      </c>
      <c r="H53" s="111">
        <v>-0.376</v>
      </c>
    </row>
    <row r="54" spans="1:12" ht="15.75" thickBot="1" x14ac:dyDescent="0.3">
      <c r="A54" s="29" t="s">
        <v>32</v>
      </c>
      <c r="B54" s="95">
        <v>7.4999999999999997E-2</v>
      </c>
      <c r="C54" s="126">
        <v>6.4000000000000001E-2</v>
      </c>
      <c r="D54" s="126">
        <v>0.05</v>
      </c>
      <c r="E54" s="126">
        <v>3.9E-2</v>
      </c>
      <c r="F54" s="95">
        <v>3.5999999999999997E-2</v>
      </c>
      <c r="G54" s="125">
        <v>-3.9E-2</v>
      </c>
      <c r="H54" s="111">
        <v>-0.52</v>
      </c>
      <c r="L54" s="35"/>
    </row>
    <row r="55" spans="1:12" ht="15.75" thickBot="1" x14ac:dyDescent="0.3">
      <c r="A55" s="29" t="s">
        <v>33</v>
      </c>
      <c r="B55" s="91">
        <v>5.8999999999999997E-2</v>
      </c>
      <c r="C55" s="126">
        <v>5.2999999999999999E-2</v>
      </c>
      <c r="D55" s="126">
        <v>5.6000000000000001E-2</v>
      </c>
      <c r="E55" s="126">
        <v>4.3999999999999997E-2</v>
      </c>
      <c r="F55" s="91">
        <v>4.1000000000000002E-2</v>
      </c>
      <c r="G55" s="125">
        <v>-1.7999999999999999E-2</v>
      </c>
      <c r="H55" s="111">
        <v>-0.30499999999999999</v>
      </c>
    </row>
    <row r="56" spans="1:12" ht="15.75" thickBot="1" x14ac:dyDescent="0.3">
      <c r="A56" s="29" t="s">
        <v>34</v>
      </c>
      <c r="B56" s="95">
        <v>6.6000000000000003E-2</v>
      </c>
      <c r="C56" s="126">
        <v>6.4000000000000001E-2</v>
      </c>
      <c r="D56" s="126">
        <v>6.4000000000000001E-2</v>
      </c>
      <c r="E56" s="126">
        <v>5.3999999999999999E-2</v>
      </c>
      <c r="F56" s="95">
        <v>5.3999999999999999E-2</v>
      </c>
      <c r="G56" s="125">
        <v>-1.2E-2</v>
      </c>
      <c r="H56" s="111">
        <v>-0.182</v>
      </c>
    </row>
    <row r="57" spans="1:12" ht="15.75" thickBot="1" x14ac:dyDescent="0.3">
      <c r="A57" s="29" t="s">
        <v>35</v>
      </c>
      <c r="B57" s="91">
        <v>7.1999999999999995E-2</v>
      </c>
      <c r="C57" s="126">
        <v>7.8E-2</v>
      </c>
      <c r="D57" s="126">
        <v>7.4999999999999997E-2</v>
      </c>
      <c r="E57" s="126">
        <v>5.8999999999999997E-2</v>
      </c>
      <c r="F57" s="91">
        <v>3.3000000000000002E-2</v>
      </c>
      <c r="G57" s="125">
        <v>-3.9E-2</v>
      </c>
      <c r="H57" s="111">
        <v>-0.54200000000000004</v>
      </c>
    </row>
    <row r="58" spans="1:12" ht="15.75" thickBot="1" x14ac:dyDescent="0.3">
      <c r="A58" s="29" t="s">
        <v>36</v>
      </c>
      <c r="B58" s="95">
        <v>0.126</v>
      </c>
      <c r="C58" s="126">
        <v>0.113</v>
      </c>
      <c r="D58" s="126">
        <v>5.8000000000000003E-2</v>
      </c>
      <c r="E58" s="126">
        <v>2.9000000000000001E-2</v>
      </c>
      <c r="F58" s="95">
        <v>2.5999999999999999E-2</v>
      </c>
      <c r="G58" s="125">
        <v>-0.1</v>
      </c>
      <c r="H58" s="111">
        <v>-0.79400000000000004</v>
      </c>
    </row>
    <row r="59" spans="1:12" ht="15.75" thickBot="1" x14ac:dyDescent="0.3">
      <c r="A59" s="29" t="s">
        <v>37</v>
      </c>
      <c r="B59" s="91">
        <v>8.5000000000000006E-2</v>
      </c>
      <c r="C59" s="126">
        <v>7.5999999999999998E-2</v>
      </c>
      <c r="D59" s="126">
        <v>6.5000000000000002E-2</v>
      </c>
      <c r="E59" s="126">
        <v>5.5E-2</v>
      </c>
      <c r="F59" s="91">
        <v>5.7000000000000002E-2</v>
      </c>
      <c r="G59" s="125">
        <v>-2.8000000000000001E-2</v>
      </c>
      <c r="H59" s="111">
        <v>-0.32900000000000001</v>
      </c>
    </row>
    <row r="60" spans="1:12" ht="15.75" thickBot="1" x14ac:dyDescent="0.3">
      <c r="A60" s="29" t="s">
        <v>38</v>
      </c>
      <c r="B60" s="95">
        <v>0.08</v>
      </c>
      <c r="C60" s="126">
        <v>5.8000000000000003E-2</v>
      </c>
      <c r="D60" s="126">
        <v>0.05</v>
      </c>
      <c r="E60" s="126">
        <v>4.2000000000000003E-2</v>
      </c>
      <c r="F60" s="95">
        <v>4.1000000000000002E-2</v>
      </c>
      <c r="G60" s="125">
        <v>-3.9E-2</v>
      </c>
      <c r="H60" s="111">
        <v>-0.48799999999999999</v>
      </c>
    </row>
    <row r="61" spans="1:12" ht="15.75" thickBot="1" x14ac:dyDescent="0.3">
      <c r="A61" s="29" t="s">
        <v>39</v>
      </c>
      <c r="B61" s="91">
        <v>0.12</v>
      </c>
      <c r="C61" s="126">
        <v>0.1</v>
      </c>
      <c r="D61" s="126">
        <v>8.7999999999999995E-2</v>
      </c>
      <c r="E61" s="126">
        <v>8.5000000000000006E-2</v>
      </c>
      <c r="F61" s="91">
        <v>7.0999999999999994E-2</v>
      </c>
      <c r="G61" s="125">
        <v>-4.9000000000000002E-2</v>
      </c>
      <c r="H61" s="111">
        <v>-0.40799999999999997</v>
      </c>
    </row>
    <row r="62" spans="1:12" ht="15.75" thickBot="1" x14ac:dyDescent="0.3">
      <c r="A62" s="32" t="s">
        <v>40</v>
      </c>
      <c r="B62" s="95">
        <v>9.8000000000000004E-2</v>
      </c>
      <c r="C62" s="127">
        <v>9.1999999999999998E-2</v>
      </c>
      <c r="D62" s="127">
        <v>0.104</v>
      </c>
      <c r="E62" s="127">
        <v>9.9000000000000005E-2</v>
      </c>
      <c r="F62" s="95">
        <v>0.11</v>
      </c>
      <c r="G62" s="125">
        <v>1.2E-2</v>
      </c>
      <c r="H62" s="111">
        <v>0.122</v>
      </c>
    </row>
    <row r="63" spans="1:12" ht="15.75" thickBot="1" x14ac:dyDescent="0.3">
      <c r="A63" s="33" t="s">
        <v>133</v>
      </c>
      <c r="B63" s="91">
        <v>0.09</v>
      </c>
      <c r="C63" s="91">
        <v>0.08</v>
      </c>
      <c r="D63" s="91">
        <v>7.0000000000000007E-2</v>
      </c>
      <c r="E63" s="91">
        <v>5.8999999999999997E-2</v>
      </c>
      <c r="F63" s="91">
        <v>5.3999999999999999E-2</v>
      </c>
      <c r="G63" s="125">
        <v>-3.5999999999999997E-2</v>
      </c>
      <c r="H63" s="111">
        <v>-0.39600000000000002</v>
      </c>
      <c r="J63" s="13"/>
    </row>
    <row r="64" spans="1:12" ht="15.75" thickBot="1" x14ac:dyDescent="0.3">
      <c r="A64" s="30" t="s">
        <v>16</v>
      </c>
      <c r="B64" s="95">
        <v>8.3000000000000004E-2</v>
      </c>
      <c r="C64" s="127">
        <v>7.3999999999999996E-2</v>
      </c>
      <c r="D64" s="127">
        <v>6.6000000000000003E-2</v>
      </c>
      <c r="E64" s="127">
        <v>5.8999999999999997E-2</v>
      </c>
      <c r="F64" s="95">
        <v>5.6000000000000001E-2</v>
      </c>
      <c r="G64" s="125">
        <v>-2.7E-2</v>
      </c>
      <c r="H64" s="111">
        <v>-0.32500000000000001</v>
      </c>
    </row>
    <row r="65" spans="1:8" x14ac:dyDescent="0.25">
      <c r="A65" s="105"/>
      <c r="B65" s="105"/>
      <c r="C65" s="105"/>
      <c r="D65" s="105"/>
      <c r="E65" s="105"/>
      <c r="F65" s="105"/>
      <c r="G65" s="105"/>
      <c r="H65" s="128"/>
    </row>
    <row r="66" spans="1:8" ht="15.75" thickBot="1" x14ac:dyDescent="0.3">
      <c r="A66" s="105"/>
      <c r="B66" s="105"/>
      <c r="C66" s="105"/>
      <c r="D66" s="105"/>
      <c r="E66" s="105"/>
      <c r="F66" s="105"/>
      <c r="G66" s="105"/>
      <c r="H66" s="105"/>
    </row>
    <row r="67" spans="1:8" ht="15.75" thickBot="1" x14ac:dyDescent="0.3">
      <c r="A67" s="135" t="s">
        <v>47</v>
      </c>
      <c r="B67" s="100" t="s">
        <v>132</v>
      </c>
      <c r="C67" s="101"/>
      <c r="D67" s="101"/>
      <c r="E67" s="101"/>
      <c r="F67" s="102"/>
      <c r="G67" s="100" t="s">
        <v>195</v>
      </c>
      <c r="H67" s="132"/>
    </row>
    <row r="68" spans="1:8" ht="15.75" thickBot="1" x14ac:dyDescent="0.3">
      <c r="A68" s="137"/>
      <c r="B68" s="108">
        <v>2016</v>
      </c>
      <c r="C68" s="87">
        <v>2017</v>
      </c>
      <c r="D68" s="108">
        <v>2018</v>
      </c>
      <c r="E68" s="108">
        <v>2019</v>
      </c>
      <c r="F68" s="86">
        <v>2020</v>
      </c>
      <c r="G68" s="86" t="s">
        <v>46</v>
      </c>
      <c r="H68" s="87" t="s">
        <v>128</v>
      </c>
    </row>
    <row r="69" spans="1:8" ht="15.75" thickBot="1" x14ac:dyDescent="0.3">
      <c r="A69" s="31" t="s">
        <v>31</v>
      </c>
      <c r="B69" s="91">
        <v>0.57399999999999995</v>
      </c>
      <c r="C69" s="124">
        <v>0.56899999999999995</v>
      </c>
      <c r="D69" s="124">
        <v>0.57099999999999995</v>
      </c>
      <c r="E69" s="124">
        <v>0.56699999999999995</v>
      </c>
      <c r="F69" s="91">
        <v>0.56399999999999995</v>
      </c>
      <c r="G69" s="125">
        <v>-0.01</v>
      </c>
      <c r="H69" s="111">
        <v>-1.7000000000000001E-2</v>
      </c>
    </row>
    <row r="70" spans="1:8" ht="15.75" thickBot="1" x14ac:dyDescent="0.3">
      <c r="A70" s="29" t="s">
        <v>32</v>
      </c>
      <c r="B70" s="91">
        <v>0.55300000000000005</v>
      </c>
      <c r="C70" s="126">
        <v>0.56599999999999995</v>
      </c>
      <c r="D70" s="126">
        <v>0.56299999999999994</v>
      </c>
      <c r="E70" s="126">
        <v>0.56599999999999995</v>
      </c>
      <c r="F70" s="91">
        <v>0.56000000000000005</v>
      </c>
      <c r="G70" s="125">
        <v>7.0000000000000001E-3</v>
      </c>
      <c r="H70" s="111">
        <v>1.2999999999999999E-2</v>
      </c>
    </row>
    <row r="71" spans="1:8" ht="15.75" thickBot="1" x14ac:dyDescent="0.3">
      <c r="A71" s="29" t="s">
        <v>33</v>
      </c>
      <c r="B71" s="91">
        <v>0.51</v>
      </c>
      <c r="C71" s="126">
        <v>0.48799999999999999</v>
      </c>
      <c r="D71" s="126">
        <v>0.48599999999999999</v>
      </c>
      <c r="E71" s="126">
        <v>0.48799999999999999</v>
      </c>
      <c r="F71" s="91">
        <v>0.495</v>
      </c>
      <c r="G71" s="125">
        <v>-1.4999999999999999E-2</v>
      </c>
      <c r="H71" s="111">
        <v>-2.9000000000000001E-2</v>
      </c>
    </row>
    <row r="72" spans="1:8" ht="15.75" thickBot="1" x14ac:dyDescent="0.3">
      <c r="A72" s="29" t="s">
        <v>34</v>
      </c>
      <c r="B72" s="91">
        <v>0.53600000000000003</v>
      </c>
      <c r="C72" s="126">
        <v>0.54100000000000004</v>
      </c>
      <c r="D72" s="126">
        <v>0.54600000000000004</v>
      </c>
      <c r="E72" s="126">
        <v>0.53900000000000003</v>
      </c>
      <c r="F72" s="91">
        <v>0.52200000000000002</v>
      </c>
      <c r="G72" s="125">
        <v>-1.4E-2</v>
      </c>
      <c r="H72" s="111">
        <v>-2.5999999999999999E-2</v>
      </c>
    </row>
    <row r="73" spans="1:8" ht="15.75" thickBot="1" x14ac:dyDescent="0.3">
      <c r="A73" s="29" t="s">
        <v>35</v>
      </c>
      <c r="B73" s="91">
        <v>0.53300000000000003</v>
      </c>
      <c r="C73" s="126">
        <v>0.52900000000000003</v>
      </c>
      <c r="D73" s="126">
        <v>0.51600000000000001</v>
      </c>
      <c r="E73" s="126">
        <v>0.51</v>
      </c>
      <c r="F73" s="91">
        <v>0.50600000000000001</v>
      </c>
      <c r="G73" s="125">
        <v>-2.7E-2</v>
      </c>
      <c r="H73" s="111">
        <v>-5.0999999999999997E-2</v>
      </c>
    </row>
    <row r="74" spans="1:8" ht="15.75" thickBot="1" x14ac:dyDescent="0.3">
      <c r="A74" s="29" t="s">
        <v>36</v>
      </c>
      <c r="B74" s="91">
        <v>0.46899999999999997</v>
      </c>
      <c r="C74" s="126">
        <v>0.47299999999999998</v>
      </c>
      <c r="D74" s="126">
        <v>0.47299999999999998</v>
      </c>
      <c r="E74" s="126">
        <v>0.47599999999999998</v>
      </c>
      <c r="F74" s="91">
        <v>0.47399999999999998</v>
      </c>
      <c r="G74" s="125">
        <v>5.0000000000000001E-3</v>
      </c>
      <c r="H74" s="111">
        <v>1.0999999999999999E-2</v>
      </c>
    </row>
    <row r="75" spans="1:8" ht="15.75" thickBot="1" x14ac:dyDescent="0.3">
      <c r="A75" s="29" t="s">
        <v>37</v>
      </c>
      <c r="B75" s="91">
        <v>0.54400000000000004</v>
      </c>
      <c r="C75" s="126">
        <v>0.53800000000000003</v>
      </c>
      <c r="D75" s="126">
        <v>0.54400000000000004</v>
      </c>
      <c r="E75" s="126">
        <v>0.54300000000000004</v>
      </c>
      <c r="F75" s="91">
        <v>0.54900000000000004</v>
      </c>
      <c r="G75" s="125">
        <v>5.0000000000000001E-3</v>
      </c>
      <c r="H75" s="111">
        <v>8.9999999999999993E-3</v>
      </c>
    </row>
    <row r="76" spans="1:8" ht="15.75" thickBot="1" x14ac:dyDescent="0.3">
      <c r="A76" s="29" t="s">
        <v>38</v>
      </c>
      <c r="B76" s="91">
        <v>0.50700000000000001</v>
      </c>
      <c r="C76" s="126">
        <v>0.502</v>
      </c>
      <c r="D76" s="126">
        <v>0.498</v>
      </c>
      <c r="E76" s="126">
        <v>0.5</v>
      </c>
      <c r="F76" s="91">
        <v>0.499</v>
      </c>
      <c r="G76" s="125">
        <v>-8.0000000000000002E-3</v>
      </c>
      <c r="H76" s="111">
        <v>-1.6E-2</v>
      </c>
    </row>
    <row r="77" spans="1:8" ht="15.75" thickBot="1" x14ac:dyDescent="0.3">
      <c r="A77" s="29" t="s">
        <v>39</v>
      </c>
      <c r="B77" s="91">
        <v>0.53900000000000003</v>
      </c>
      <c r="C77" s="126">
        <v>0.52700000000000002</v>
      </c>
      <c r="D77" s="126">
        <v>0.52200000000000002</v>
      </c>
      <c r="E77" s="126">
        <v>0.52300000000000002</v>
      </c>
      <c r="F77" s="91">
        <v>0.52900000000000003</v>
      </c>
      <c r="G77" s="125">
        <v>-0.01</v>
      </c>
      <c r="H77" s="111">
        <v>-1.9E-2</v>
      </c>
    </row>
    <row r="78" spans="1:8" ht="15.75" thickBot="1" x14ac:dyDescent="0.3">
      <c r="A78" s="32" t="s">
        <v>40</v>
      </c>
      <c r="B78" s="91">
        <v>0.50600000000000001</v>
      </c>
      <c r="C78" s="127">
        <v>0.51100000000000001</v>
      </c>
      <c r="D78" s="127">
        <v>0.51</v>
      </c>
      <c r="E78" s="127">
        <v>0.50800000000000001</v>
      </c>
      <c r="F78" s="91">
        <v>0.52500000000000002</v>
      </c>
      <c r="G78" s="125">
        <v>1.9E-2</v>
      </c>
      <c r="H78" s="111">
        <v>3.7999999999999999E-2</v>
      </c>
    </row>
    <row r="79" spans="1:8" ht="15.75" thickBot="1" x14ac:dyDescent="0.3">
      <c r="A79" s="33" t="s">
        <v>133</v>
      </c>
      <c r="B79" s="91">
        <v>0.52700000000000002</v>
      </c>
      <c r="C79" s="124">
        <v>0.52400000000000002</v>
      </c>
      <c r="D79" s="124">
        <v>0.52300000000000002</v>
      </c>
      <c r="E79" s="124">
        <v>0.52200000000000002</v>
      </c>
      <c r="F79" s="91">
        <v>0.52200000000000002</v>
      </c>
      <c r="G79" s="125">
        <v>-5.0000000000000001E-3</v>
      </c>
      <c r="H79" s="111">
        <v>-8.9999999999999993E-3</v>
      </c>
    </row>
    <row r="80" spans="1:8" ht="15.75" thickBot="1" x14ac:dyDescent="0.3">
      <c r="A80" s="30" t="s">
        <v>16</v>
      </c>
      <c r="B80" s="91">
        <v>0.58299999999999996</v>
      </c>
      <c r="C80" s="127">
        <v>0.57899999999999996</v>
      </c>
      <c r="D80" s="127">
        <v>0.57599999999999996</v>
      </c>
      <c r="E80" s="127">
        <v>0.57399999999999995</v>
      </c>
      <c r="F80" s="91">
        <v>0.57599999999999996</v>
      </c>
      <c r="G80" s="125">
        <v>-7.0000000000000001E-3</v>
      </c>
      <c r="H80" s="111">
        <v>-1.2E-2</v>
      </c>
    </row>
  </sheetData>
  <mergeCells count="16">
    <mergeCell ref="A67:A68"/>
    <mergeCell ref="B67:F67"/>
    <mergeCell ref="G67:H67"/>
    <mergeCell ref="A3:A4"/>
    <mergeCell ref="B3:F3"/>
    <mergeCell ref="G3:H3"/>
    <mergeCell ref="A51:A52"/>
    <mergeCell ref="B51:F51"/>
    <mergeCell ref="G51:H51"/>
    <mergeCell ref="A1:H1"/>
    <mergeCell ref="A19:A20"/>
    <mergeCell ref="B19:F19"/>
    <mergeCell ref="G19:H19"/>
    <mergeCell ref="A35:A36"/>
    <mergeCell ref="B35:F35"/>
    <mergeCell ref="G35:H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1251-D178-4B32-91EF-54FB931F5E4C}">
  <dimension ref="A1:R22"/>
  <sheetViews>
    <sheetView zoomScaleNormal="100" workbookViewId="0">
      <selection sqref="A1:O1"/>
    </sheetView>
  </sheetViews>
  <sheetFormatPr defaultRowHeight="15" x14ac:dyDescent="0.25"/>
  <cols>
    <col min="1" max="1" width="17.7109375" customWidth="1"/>
    <col min="3" max="3" width="12.42578125" customWidth="1"/>
    <col min="4" max="4" width="9.42578125" customWidth="1"/>
    <col min="6" max="6" width="3.140625" customWidth="1"/>
    <col min="7" max="7" width="9.5703125" customWidth="1"/>
    <col min="9" max="9" width="6.5703125" customWidth="1"/>
    <col min="10" max="10" width="10.7109375" customWidth="1"/>
    <col min="12" max="12" width="17.28515625" customWidth="1"/>
    <col min="13" max="13" width="9.5703125" customWidth="1"/>
    <col min="15" max="15" width="15.140625" customWidth="1"/>
    <col min="16" max="17" width="9.5703125" customWidth="1"/>
  </cols>
  <sheetData>
    <row r="1" spans="1:18" ht="15.75" thickBot="1" x14ac:dyDescent="0.3">
      <c r="A1" s="140" t="s">
        <v>222</v>
      </c>
      <c r="B1" s="140"/>
      <c r="C1" s="140"/>
      <c r="D1" s="140"/>
      <c r="E1" s="140"/>
      <c r="F1" s="140"/>
      <c r="G1" s="140"/>
      <c r="H1" s="140"/>
      <c r="I1" s="140"/>
      <c r="J1" s="140"/>
      <c r="K1" s="140"/>
      <c r="L1" s="140"/>
      <c r="M1" s="140"/>
      <c r="N1" s="140"/>
      <c r="O1" s="140"/>
      <c r="P1" s="3"/>
      <c r="Q1" s="3"/>
    </row>
    <row r="2" spans="1:18" ht="15.75" thickBot="1" x14ac:dyDescent="0.3">
      <c r="A2" s="138" t="s">
        <v>4</v>
      </c>
      <c r="B2" s="100" t="s">
        <v>19</v>
      </c>
      <c r="C2" s="101"/>
      <c r="D2" s="103" t="s">
        <v>24</v>
      </c>
      <c r="E2" s="100" t="s">
        <v>20</v>
      </c>
      <c r="F2" s="101"/>
      <c r="G2" s="104" t="s">
        <v>24</v>
      </c>
      <c r="H2" s="100" t="s">
        <v>21</v>
      </c>
      <c r="I2" s="102"/>
      <c r="J2" s="87" t="s">
        <v>24</v>
      </c>
      <c r="K2" s="100" t="s">
        <v>22</v>
      </c>
      <c r="L2" s="101"/>
      <c r="M2" s="103" t="s">
        <v>24</v>
      </c>
      <c r="N2" s="100" t="s">
        <v>23</v>
      </c>
      <c r="O2" s="102"/>
      <c r="P2" s="24" t="s">
        <v>24</v>
      </c>
      <c r="Q2" s="147" t="s">
        <v>25</v>
      </c>
      <c r="R2" s="5"/>
    </row>
    <row r="3" spans="1:18" ht="15.75" thickBot="1" x14ac:dyDescent="0.3">
      <c r="A3" s="88" t="s">
        <v>0</v>
      </c>
      <c r="B3" s="141">
        <v>14563</v>
      </c>
      <c r="C3" s="142"/>
      <c r="D3" s="91">
        <v>0.30399999999999999</v>
      </c>
      <c r="E3" s="141">
        <v>8075</v>
      </c>
      <c r="F3" s="142"/>
      <c r="G3" s="91">
        <v>0.16900000000000001</v>
      </c>
      <c r="H3" s="141">
        <v>10653</v>
      </c>
      <c r="I3" s="142"/>
      <c r="J3" s="91">
        <v>0.222</v>
      </c>
      <c r="K3" s="141">
        <v>4682</v>
      </c>
      <c r="L3" s="142"/>
      <c r="M3" s="91">
        <v>9.8000000000000004E-2</v>
      </c>
      <c r="N3" s="141">
        <v>9932</v>
      </c>
      <c r="O3" s="142"/>
      <c r="P3" s="2">
        <f>N3/Q3</f>
        <v>0.20732700135685211</v>
      </c>
      <c r="Q3" s="148">
        <v>47905</v>
      </c>
      <c r="R3" s="5"/>
    </row>
    <row r="4" spans="1:18" ht="15.75" thickBot="1" x14ac:dyDescent="0.3">
      <c r="A4" s="92" t="s">
        <v>6</v>
      </c>
      <c r="B4" s="141">
        <v>3582</v>
      </c>
      <c r="C4" s="142"/>
      <c r="D4" s="91">
        <v>0.24299999999999999</v>
      </c>
      <c r="E4" s="141">
        <v>2314</v>
      </c>
      <c r="F4" s="142"/>
      <c r="G4" s="91">
        <v>0.157</v>
      </c>
      <c r="H4" s="141">
        <v>2896</v>
      </c>
      <c r="I4" s="142"/>
      <c r="J4" s="91">
        <v>0.19700000000000001</v>
      </c>
      <c r="K4" s="141">
        <v>1508</v>
      </c>
      <c r="L4" s="142"/>
      <c r="M4" s="91">
        <v>0.10199999999999999</v>
      </c>
      <c r="N4" s="141">
        <v>4424</v>
      </c>
      <c r="O4" s="142"/>
      <c r="P4" s="2">
        <f t="shared" ref="P4:P14" si="0">N4/Q4</f>
        <v>0.30046183102417823</v>
      </c>
      <c r="Q4" s="148">
        <v>14724</v>
      </c>
      <c r="R4" s="5"/>
    </row>
    <row r="5" spans="1:18" ht="15.75" thickBot="1" x14ac:dyDescent="0.3">
      <c r="A5" s="88" t="s">
        <v>7</v>
      </c>
      <c r="B5" s="141">
        <v>3275</v>
      </c>
      <c r="C5" s="142"/>
      <c r="D5" s="91">
        <v>0.318</v>
      </c>
      <c r="E5" s="141">
        <v>1603</v>
      </c>
      <c r="F5" s="142"/>
      <c r="G5" s="91">
        <v>0.155</v>
      </c>
      <c r="H5" s="141">
        <v>1511</v>
      </c>
      <c r="I5" s="142"/>
      <c r="J5" s="91">
        <v>0.14699999999999999</v>
      </c>
      <c r="K5" s="141">
        <v>1409</v>
      </c>
      <c r="L5" s="142"/>
      <c r="M5" s="91">
        <v>0.13700000000000001</v>
      </c>
      <c r="N5" s="141">
        <v>2512</v>
      </c>
      <c r="O5" s="142"/>
      <c r="P5" s="2">
        <f t="shared" si="0"/>
        <v>0.24364694471387002</v>
      </c>
      <c r="Q5" s="149">
        <v>10310</v>
      </c>
      <c r="R5" s="5"/>
    </row>
    <row r="6" spans="1:18" ht="15.75" thickBot="1" x14ac:dyDescent="0.3">
      <c r="A6" s="92" t="s">
        <v>8</v>
      </c>
      <c r="B6" s="141">
        <v>1416</v>
      </c>
      <c r="C6" s="142"/>
      <c r="D6" s="91">
        <v>0.26300000000000001</v>
      </c>
      <c r="E6" s="143">
        <v>718</v>
      </c>
      <c r="F6" s="144"/>
      <c r="G6" s="91">
        <v>0.13300000000000001</v>
      </c>
      <c r="H6" s="143">
        <v>883</v>
      </c>
      <c r="I6" s="144"/>
      <c r="J6" s="91">
        <v>0.16400000000000001</v>
      </c>
      <c r="K6" s="143">
        <v>527</v>
      </c>
      <c r="L6" s="144"/>
      <c r="M6" s="91">
        <v>9.8000000000000004E-2</v>
      </c>
      <c r="N6" s="141">
        <v>1845</v>
      </c>
      <c r="O6" s="142"/>
      <c r="P6" s="2">
        <f t="shared" si="0"/>
        <v>0.34236407496752647</v>
      </c>
      <c r="Q6" s="150">
        <v>5389</v>
      </c>
      <c r="R6" s="5"/>
    </row>
    <row r="7" spans="1:18" ht="15.75" thickBot="1" x14ac:dyDescent="0.3">
      <c r="A7" s="88" t="s">
        <v>9</v>
      </c>
      <c r="B7" s="141">
        <v>1665</v>
      </c>
      <c r="C7" s="142"/>
      <c r="D7" s="91">
        <v>0.28599999999999998</v>
      </c>
      <c r="E7" s="143">
        <v>725</v>
      </c>
      <c r="F7" s="144"/>
      <c r="G7" s="91">
        <v>0.125</v>
      </c>
      <c r="H7" s="141">
        <v>1239</v>
      </c>
      <c r="I7" s="142"/>
      <c r="J7" s="91">
        <v>0.21299999999999999</v>
      </c>
      <c r="K7" s="143">
        <v>930</v>
      </c>
      <c r="L7" s="144"/>
      <c r="M7" s="91">
        <v>0.16</v>
      </c>
      <c r="N7" s="141">
        <v>1255</v>
      </c>
      <c r="O7" s="142"/>
      <c r="P7" s="2">
        <f t="shared" si="0"/>
        <v>0.21585827313381492</v>
      </c>
      <c r="Q7" s="150">
        <v>5814</v>
      </c>
      <c r="R7" s="5"/>
    </row>
    <row r="8" spans="1:18" ht="15.75" thickBot="1" x14ac:dyDescent="0.3">
      <c r="A8" s="92" t="s">
        <v>10</v>
      </c>
      <c r="B8" s="143">
        <v>948</v>
      </c>
      <c r="C8" s="144"/>
      <c r="D8" s="91">
        <v>0.22800000000000001</v>
      </c>
      <c r="E8" s="143">
        <v>687</v>
      </c>
      <c r="F8" s="144"/>
      <c r="G8" s="91">
        <v>0.16500000000000001</v>
      </c>
      <c r="H8" s="141">
        <v>1085</v>
      </c>
      <c r="I8" s="142"/>
      <c r="J8" s="91">
        <v>0.26100000000000001</v>
      </c>
      <c r="K8" s="143">
        <v>582</v>
      </c>
      <c r="L8" s="144"/>
      <c r="M8" s="91">
        <v>0.14000000000000001</v>
      </c>
      <c r="N8" s="143">
        <v>862</v>
      </c>
      <c r="O8" s="144"/>
      <c r="P8" s="2">
        <f t="shared" si="0"/>
        <v>0.20701248799231509</v>
      </c>
      <c r="Q8" s="150">
        <v>4164</v>
      </c>
      <c r="R8" s="5"/>
    </row>
    <row r="9" spans="1:18" ht="15.75" thickBot="1" x14ac:dyDescent="0.3">
      <c r="A9" s="88" t="s">
        <v>11</v>
      </c>
      <c r="B9" s="141">
        <v>12104</v>
      </c>
      <c r="C9" s="142"/>
      <c r="D9" s="91">
        <v>0.28100000000000003</v>
      </c>
      <c r="E9" s="141">
        <v>8467</v>
      </c>
      <c r="F9" s="142"/>
      <c r="G9" s="91">
        <v>0.19700000000000001</v>
      </c>
      <c r="H9" s="141">
        <v>9035</v>
      </c>
      <c r="I9" s="142"/>
      <c r="J9" s="91">
        <v>0.21</v>
      </c>
      <c r="K9" s="141">
        <v>4615</v>
      </c>
      <c r="L9" s="142"/>
      <c r="M9" s="91">
        <v>0.107</v>
      </c>
      <c r="N9" s="141">
        <v>8781</v>
      </c>
      <c r="O9" s="142"/>
      <c r="P9" s="2">
        <f t="shared" si="0"/>
        <v>0.20419980466024837</v>
      </c>
      <c r="Q9" s="150">
        <v>43002</v>
      </c>
      <c r="R9" s="5"/>
    </row>
    <row r="10" spans="1:18" ht="15.75" thickBot="1" x14ac:dyDescent="0.3">
      <c r="A10" s="92" t="s">
        <v>12</v>
      </c>
      <c r="B10" s="141">
        <v>2432</v>
      </c>
      <c r="C10" s="142"/>
      <c r="D10" s="91">
        <v>0.27700000000000002</v>
      </c>
      <c r="E10" s="141">
        <v>1109</v>
      </c>
      <c r="F10" s="142"/>
      <c r="G10" s="91">
        <v>0.126</v>
      </c>
      <c r="H10" s="141">
        <v>1646</v>
      </c>
      <c r="I10" s="142"/>
      <c r="J10" s="91">
        <v>0.187</v>
      </c>
      <c r="K10" s="143">
        <v>892</v>
      </c>
      <c r="L10" s="144"/>
      <c r="M10" s="91">
        <v>0.10100000000000001</v>
      </c>
      <c r="N10" s="141">
        <v>2716</v>
      </c>
      <c r="O10" s="142"/>
      <c r="P10" s="2">
        <f t="shared" si="0"/>
        <v>0.30881182490051168</v>
      </c>
      <c r="Q10" s="150">
        <v>8795</v>
      </c>
      <c r="R10" s="5"/>
    </row>
    <row r="11" spans="1:18" ht="15.75" thickBot="1" x14ac:dyDescent="0.3">
      <c r="A11" s="88" t="s">
        <v>13</v>
      </c>
      <c r="B11" s="141">
        <v>8627</v>
      </c>
      <c r="C11" s="142"/>
      <c r="D11" s="91">
        <v>0.26900000000000002</v>
      </c>
      <c r="E11" s="141">
        <v>5372</v>
      </c>
      <c r="F11" s="142"/>
      <c r="G11" s="91">
        <v>0.16800000000000001</v>
      </c>
      <c r="H11" s="141">
        <v>6235</v>
      </c>
      <c r="I11" s="142"/>
      <c r="J11" s="91">
        <v>0.19400000000000001</v>
      </c>
      <c r="K11" s="141">
        <v>3496</v>
      </c>
      <c r="L11" s="142"/>
      <c r="M11" s="91">
        <v>0.109</v>
      </c>
      <c r="N11" s="141">
        <v>8338</v>
      </c>
      <c r="O11" s="142"/>
      <c r="P11" s="2">
        <f t="shared" si="0"/>
        <v>0.26000997879506049</v>
      </c>
      <c r="Q11" s="150">
        <v>32068</v>
      </c>
      <c r="R11" s="5"/>
    </row>
    <row r="12" spans="1:18" ht="15.75" thickBot="1" x14ac:dyDescent="0.3">
      <c r="A12" s="92" t="s">
        <v>14</v>
      </c>
      <c r="B12" s="141">
        <v>3975</v>
      </c>
      <c r="C12" s="142"/>
      <c r="D12" s="91">
        <v>0.25700000000000001</v>
      </c>
      <c r="E12" s="141">
        <v>2625</v>
      </c>
      <c r="F12" s="142"/>
      <c r="G12" s="91">
        <v>0.17</v>
      </c>
      <c r="H12" s="141">
        <v>3343</v>
      </c>
      <c r="I12" s="142"/>
      <c r="J12" s="91">
        <v>0.216</v>
      </c>
      <c r="K12" s="141">
        <v>1830</v>
      </c>
      <c r="L12" s="142"/>
      <c r="M12" s="91">
        <v>0.11799999999999999</v>
      </c>
      <c r="N12" s="141">
        <v>3692</v>
      </c>
      <c r="O12" s="142"/>
      <c r="P12" s="2">
        <f t="shared" si="0"/>
        <v>0.23873262204978984</v>
      </c>
      <c r="Q12" s="148">
        <v>15465</v>
      </c>
      <c r="R12" s="5"/>
    </row>
    <row r="13" spans="1:18" ht="15.75" thickBot="1" x14ac:dyDescent="0.3">
      <c r="A13" s="88" t="s">
        <v>15</v>
      </c>
      <c r="B13" s="145">
        <v>52587</v>
      </c>
      <c r="C13" s="146"/>
      <c r="D13" s="91">
        <v>0.28000000000000003</v>
      </c>
      <c r="E13" s="145">
        <v>31695</v>
      </c>
      <c r="F13" s="146"/>
      <c r="G13" s="91">
        <v>0.16900000000000001</v>
      </c>
      <c r="H13" s="145">
        <v>38526</v>
      </c>
      <c r="I13" s="146"/>
      <c r="J13" s="91">
        <v>0.20499999999999999</v>
      </c>
      <c r="K13" s="145">
        <v>20471</v>
      </c>
      <c r="L13" s="146"/>
      <c r="M13" s="91">
        <v>0.109</v>
      </c>
      <c r="N13" s="145">
        <v>44357</v>
      </c>
      <c r="O13" s="146"/>
      <c r="P13" s="2">
        <f t="shared" si="0"/>
        <v>0.23639919844805901</v>
      </c>
      <c r="Q13" s="149">
        <v>187636</v>
      </c>
      <c r="R13" s="5"/>
    </row>
    <row r="14" spans="1:18" ht="15.75" thickBot="1" x14ac:dyDescent="0.3">
      <c r="A14" s="92" t="s">
        <v>16</v>
      </c>
      <c r="B14" s="141">
        <v>756013</v>
      </c>
      <c r="C14" s="142"/>
      <c r="D14" s="91">
        <v>0.35699999999999998</v>
      </c>
      <c r="E14" s="141">
        <v>341826</v>
      </c>
      <c r="F14" s="142"/>
      <c r="G14" s="91">
        <v>0.161</v>
      </c>
      <c r="H14" s="141">
        <v>456424</v>
      </c>
      <c r="I14" s="142"/>
      <c r="J14" s="91">
        <v>0.215</v>
      </c>
      <c r="K14" s="141">
        <v>201224</v>
      </c>
      <c r="L14" s="142"/>
      <c r="M14" s="91">
        <v>9.5000000000000001E-2</v>
      </c>
      <c r="N14" s="141">
        <v>364499</v>
      </c>
      <c r="O14" s="142"/>
      <c r="P14" s="2">
        <f t="shared" si="0"/>
        <v>0.17193462598337914</v>
      </c>
      <c r="Q14" s="150">
        <v>2119986</v>
      </c>
      <c r="R14" s="5"/>
    </row>
    <row r="15" spans="1:18" x14ac:dyDescent="0.25">
      <c r="G15" s="6"/>
      <c r="P15" s="4"/>
      <c r="Q15" s="4"/>
    </row>
    <row r="21" spans="10:10" ht="15.75" thickBot="1" x14ac:dyDescent="0.3"/>
    <row r="22" spans="10:10" ht="15.75" thickBot="1" x14ac:dyDescent="0.3">
      <c r="J22" s="1"/>
    </row>
  </sheetData>
  <mergeCells count="66">
    <mergeCell ref="B9:C9"/>
    <mergeCell ref="E2:F2"/>
    <mergeCell ref="H2:I2"/>
    <mergeCell ref="K2:L2"/>
    <mergeCell ref="N2:O2"/>
    <mergeCell ref="B2:C2"/>
    <mergeCell ref="B3:C3"/>
    <mergeCell ref="B4:C4"/>
    <mergeCell ref="B5:C5"/>
    <mergeCell ref="B6:C6"/>
    <mergeCell ref="B7:C7"/>
    <mergeCell ref="B8:C8"/>
    <mergeCell ref="E3:F3"/>
    <mergeCell ref="E4:F4"/>
    <mergeCell ref="E5:F5"/>
    <mergeCell ref="E6:F6"/>
    <mergeCell ref="B10:C10"/>
    <mergeCell ref="B11:C11"/>
    <mergeCell ref="B12:C12"/>
    <mergeCell ref="B13:C13"/>
    <mergeCell ref="E13:F13"/>
    <mergeCell ref="B14:C14"/>
    <mergeCell ref="E14:F14"/>
    <mergeCell ref="H3:I3"/>
    <mergeCell ref="H4:I4"/>
    <mergeCell ref="H5:I5"/>
    <mergeCell ref="H6:I6"/>
    <mergeCell ref="H7:I7"/>
    <mergeCell ref="H8:I8"/>
    <mergeCell ref="H9:I9"/>
    <mergeCell ref="H10:I10"/>
    <mergeCell ref="H11:I11"/>
    <mergeCell ref="E8:F8"/>
    <mergeCell ref="E9:F9"/>
    <mergeCell ref="E10:F10"/>
    <mergeCell ref="E11:F11"/>
    <mergeCell ref="E12:F12"/>
    <mergeCell ref="N13:O13"/>
    <mergeCell ref="N14:O14"/>
    <mergeCell ref="K13:L13"/>
    <mergeCell ref="K3:L3"/>
    <mergeCell ref="K4:L4"/>
    <mergeCell ref="K5:L5"/>
    <mergeCell ref="K6:L6"/>
    <mergeCell ref="K7:L7"/>
    <mergeCell ref="H13:I13"/>
    <mergeCell ref="H14:I14"/>
    <mergeCell ref="K8:L8"/>
    <mergeCell ref="K9:L9"/>
    <mergeCell ref="K14:L14"/>
    <mergeCell ref="A1:O1"/>
    <mergeCell ref="N9:O9"/>
    <mergeCell ref="N10:O10"/>
    <mergeCell ref="N11:O11"/>
    <mergeCell ref="N12:O12"/>
    <mergeCell ref="K10:L10"/>
    <mergeCell ref="K11:L11"/>
    <mergeCell ref="K12:L12"/>
    <mergeCell ref="N3:O3"/>
    <mergeCell ref="N4:O4"/>
    <mergeCell ref="N5:O5"/>
    <mergeCell ref="N6:O6"/>
    <mergeCell ref="N7:O7"/>
    <mergeCell ref="N8:O8"/>
    <mergeCell ref="H12:I12"/>
    <mergeCell ref="E7:F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46E3A-3185-4440-A599-81CB3A6303C2}">
  <dimension ref="A1:K32"/>
  <sheetViews>
    <sheetView zoomScale="120" zoomScaleNormal="120" workbookViewId="0">
      <selection activeCell="A18" sqref="A18"/>
    </sheetView>
  </sheetViews>
  <sheetFormatPr defaultRowHeight="15" x14ac:dyDescent="0.25"/>
  <cols>
    <col min="1" max="1" width="19" customWidth="1"/>
    <col min="2" max="2" width="10.85546875" customWidth="1"/>
    <col min="3" max="3" width="9.42578125" customWidth="1"/>
    <col min="5" max="5" width="10.28515625" customWidth="1"/>
    <col min="7" max="8" width="9.140625" customWidth="1"/>
    <col min="9" max="9" width="19.85546875" customWidth="1"/>
    <col min="10" max="10" width="9.140625" customWidth="1"/>
    <col min="11" max="11" width="17.28515625" customWidth="1"/>
  </cols>
  <sheetData>
    <row r="1" spans="1:11" ht="15.75" thickBot="1" x14ac:dyDescent="0.3">
      <c r="A1" s="151" t="s">
        <v>220</v>
      </c>
      <c r="B1" s="151"/>
      <c r="C1" s="151"/>
      <c r="D1" s="151"/>
      <c r="E1" s="151"/>
      <c r="F1" s="8"/>
      <c r="G1" s="8"/>
      <c r="H1" s="8"/>
      <c r="I1" s="8"/>
      <c r="J1" s="8"/>
      <c r="K1" s="8"/>
    </row>
    <row r="2" spans="1:11" ht="15.75" thickBot="1" x14ac:dyDescent="0.3">
      <c r="A2" s="138" t="s">
        <v>4</v>
      </c>
      <c r="B2" s="100">
        <v>2010</v>
      </c>
      <c r="C2" s="102"/>
      <c r="D2" s="100">
        <v>2020</v>
      </c>
      <c r="E2" s="101"/>
    </row>
    <row r="3" spans="1:11" ht="15.75" thickBot="1" x14ac:dyDescent="0.3">
      <c r="A3" s="88" t="s">
        <v>0</v>
      </c>
      <c r="B3" s="152">
        <v>38407</v>
      </c>
      <c r="C3" s="153"/>
      <c r="D3" s="152">
        <v>47255</v>
      </c>
      <c r="E3" s="153"/>
    </row>
    <row r="4" spans="1:11" ht="15.75" thickBot="1" x14ac:dyDescent="0.3">
      <c r="A4" s="92" t="s">
        <v>6</v>
      </c>
      <c r="B4" s="152">
        <v>31467</v>
      </c>
      <c r="C4" s="153"/>
      <c r="D4" s="152">
        <v>42289</v>
      </c>
      <c r="E4" s="153"/>
    </row>
    <row r="5" spans="1:11" ht="15.75" thickBot="1" x14ac:dyDescent="0.3">
      <c r="A5" s="88" t="s">
        <v>7</v>
      </c>
      <c r="B5" s="152">
        <v>40690</v>
      </c>
      <c r="C5" s="153"/>
      <c r="D5" s="152">
        <v>41919</v>
      </c>
      <c r="E5" s="153"/>
    </row>
    <row r="6" spans="1:11" ht="15.75" thickBot="1" x14ac:dyDescent="0.3">
      <c r="A6" s="92" t="s">
        <v>8</v>
      </c>
      <c r="B6" s="152">
        <v>35595</v>
      </c>
      <c r="C6" s="153"/>
      <c r="D6" s="152">
        <v>40845</v>
      </c>
      <c r="E6" s="153"/>
      <c r="H6" t="s">
        <v>48</v>
      </c>
    </row>
    <row r="7" spans="1:11" ht="15.75" thickBot="1" x14ac:dyDescent="0.3">
      <c r="A7" s="88" t="s">
        <v>9</v>
      </c>
      <c r="B7" s="152">
        <v>36077</v>
      </c>
      <c r="C7" s="153"/>
      <c r="D7" s="152">
        <v>44741</v>
      </c>
      <c r="E7" s="153"/>
      <c r="H7" t="s">
        <v>29</v>
      </c>
    </row>
    <row r="8" spans="1:11" ht="15.75" thickBot="1" x14ac:dyDescent="0.3">
      <c r="A8" s="92" t="s">
        <v>10</v>
      </c>
      <c r="B8" s="152">
        <v>35560</v>
      </c>
      <c r="C8" s="153"/>
      <c r="D8" s="152">
        <v>38990</v>
      </c>
      <c r="E8" s="153"/>
    </row>
    <row r="9" spans="1:11" ht="15.75" thickBot="1" x14ac:dyDescent="0.3">
      <c r="A9" s="88" t="s">
        <v>11</v>
      </c>
      <c r="B9" s="152">
        <v>36422</v>
      </c>
      <c r="C9" s="153"/>
      <c r="D9" s="152">
        <v>44637</v>
      </c>
      <c r="E9" s="153"/>
    </row>
    <row r="10" spans="1:11" ht="15.75" thickBot="1" x14ac:dyDescent="0.3">
      <c r="A10" s="92" t="s">
        <v>12</v>
      </c>
      <c r="B10" s="152">
        <v>34593</v>
      </c>
      <c r="C10" s="153"/>
      <c r="D10" s="152">
        <v>43395</v>
      </c>
      <c r="E10" s="153"/>
    </row>
    <row r="11" spans="1:11" ht="15.75" thickBot="1" x14ac:dyDescent="0.3">
      <c r="A11" s="88" t="s">
        <v>13</v>
      </c>
      <c r="B11" s="152">
        <v>36948</v>
      </c>
      <c r="C11" s="153"/>
      <c r="D11" s="152">
        <v>41325</v>
      </c>
      <c r="E11" s="153"/>
    </row>
    <row r="12" spans="1:11" ht="15.75" thickBot="1" x14ac:dyDescent="0.3">
      <c r="A12" s="92" t="s">
        <v>14</v>
      </c>
      <c r="B12" s="152">
        <v>36904</v>
      </c>
      <c r="C12" s="153"/>
      <c r="D12" s="152">
        <v>45828</v>
      </c>
      <c r="E12" s="153"/>
    </row>
    <row r="13" spans="1:11" ht="15.75" thickBot="1" x14ac:dyDescent="0.3">
      <c r="A13" s="88" t="s">
        <v>30</v>
      </c>
      <c r="B13" s="152">
        <v>36250</v>
      </c>
      <c r="C13" s="153"/>
      <c r="D13" s="152">
        <v>42842</v>
      </c>
      <c r="E13" s="153"/>
    </row>
    <row r="14" spans="1:11" ht="15.75" thickBot="1" x14ac:dyDescent="0.3">
      <c r="A14" s="92" t="s">
        <v>16</v>
      </c>
      <c r="B14" s="152">
        <v>42081</v>
      </c>
      <c r="C14" s="153"/>
      <c r="D14" s="152">
        <v>52035</v>
      </c>
      <c r="E14" s="153"/>
    </row>
    <row r="15" spans="1:11" x14ac:dyDescent="0.25">
      <c r="A15" s="105" t="s">
        <v>196</v>
      </c>
      <c r="B15" s="105"/>
      <c r="C15" s="105"/>
      <c r="D15" s="105"/>
      <c r="E15" s="105"/>
    </row>
    <row r="18" spans="1:7" ht="15.75" thickBot="1" x14ac:dyDescent="0.3">
      <c r="A18" s="154" t="s">
        <v>221</v>
      </c>
      <c r="B18" s="154"/>
      <c r="C18" s="154"/>
      <c r="D18" s="154"/>
      <c r="E18" s="155"/>
      <c r="F18" s="156"/>
      <c r="G18" s="156"/>
    </row>
    <row r="19" spans="1:7" ht="15.75" thickBot="1" x14ac:dyDescent="0.3">
      <c r="A19" s="138" t="s">
        <v>4</v>
      </c>
      <c r="B19" s="100" t="s">
        <v>26</v>
      </c>
      <c r="C19" s="102"/>
      <c r="D19" s="100" t="s">
        <v>27</v>
      </c>
      <c r="E19" s="102"/>
      <c r="F19" s="100" t="s">
        <v>28</v>
      </c>
      <c r="G19" s="102"/>
    </row>
    <row r="20" spans="1:7" ht="15.75" thickBot="1" x14ac:dyDescent="0.3">
      <c r="A20" s="157"/>
      <c r="B20" s="147">
        <v>2010</v>
      </c>
      <c r="C20" s="86">
        <v>2020</v>
      </c>
      <c r="D20" s="87">
        <v>2010</v>
      </c>
      <c r="E20" s="87">
        <v>2020</v>
      </c>
      <c r="F20" s="87">
        <v>2010</v>
      </c>
      <c r="G20" s="87">
        <v>2020</v>
      </c>
    </row>
    <row r="21" spans="1:7" ht="15.75" thickBot="1" x14ac:dyDescent="0.3">
      <c r="A21" s="88" t="s">
        <v>0</v>
      </c>
      <c r="B21" s="89">
        <v>15830</v>
      </c>
      <c r="C21" s="89">
        <v>11985</v>
      </c>
      <c r="D21" s="89">
        <v>20565</v>
      </c>
      <c r="E21" s="89">
        <v>19591</v>
      </c>
      <c r="F21" s="158">
        <v>9981</v>
      </c>
      <c r="G21" s="158">
        <v>13029</v>
      </c>
    </row>
    <row r="22" spans="1:7" ht="15.75" thickBot="1" x14ac:dyDescent="0.3">
      <c r="A22" s="92" t="s">
        <v>6</v>
      </c>
      <c r="B22" s="89">
        <v>5472</v>
      </c>
      <c r="C22" s="89">
        <v>4029</v>
      </c>
      <c r="D22" s="89">
        <v>6362</v>
      </c>
      <c r="E22" s="89">
        <v>5980</v>
      </c>
      <c r="F22" s="158">
        <v>1820</v>
      </c>
      <c r="G22" s="158">
        <v>3439</v>
      </c>
    </row>
    <row r="23" spans="1:7" ht="15.75" thickBot="1" x14ac:dyDescent="0.3">
      <c r="A23" s="88" t="s">
        <v>7</v>
      </c>
      <c r="B23" s="89">
        <v>4041</v>
      </c>
      <c r="C23" s="89">
        <v>3274</v>
      </c>
      <c r="D23" s="89">
        <v>4938</v>
      </c>
      <c r="E23" s="89">
        <v>4726</v>
      </c>
      <c r="F23" s="158">
        <v>2350</v>
      </c>
      <c r="G23" s="158">
        <v>2737</v>
      </c>
    </row>
    <row r="24" spans="1:7" ht="15.75" thickBot="1" x14ac:dyDescent="0.3">
      <c r="A24" s="92" t="s">
        <v>8</v>
      </c>
      <c r="B24" s="89">
        <v>2112</v>
      </c>
      <c r="C24" s="89">
        <v>1426</v>
      </c>
      <c r="D24" s="89">
        <v>2639</v>
      </c>
      <c r="E24" s="89">
        <v>2500</v>
      </c>
      <c r="F24" s="158">
        <v>1094</v>
      </c>
      <c r="G24" s="158">
        <v>1272</v>
      </c>
    </row>
    <row r="25" spans="1:7" ht="15.75" thickBot="1" x14ac:dyDescent="0.3">
      <c r="A25" s="88" t="s">
        <v>9</v>
      </c>
      <c r="B25" s="89">
        <v>1830</v>
      </c>
      <c r="C25" s="89">
        <v>1748</v>
      </c>
      <c r="D25" s="89">
        <v>2493</v>
      </c>
      <c r="E25" s="89">
        <v>2498</v>
      </c>
      <c r="F25" s="158">
        <v>1069</v>
      </c>
      <c r="G25" s="158">
        <v>1434</v>
      </c>
    </row>
    <row r="26" spans="1:7" ht="15.75" thickBot="1" x14ac:dyDescent="0.3">
      <c r="A26" s="92" t="s">
        <v>10</v>
      </c>
      <c r="B26" s="89">
        <v>1583</v>
      </c>
      <c r="C26" s="89">
        <v>1170</v>
      </c>
      <c r="D26" s="89">
        <v>2139</v>
      </c>
      <c r="E26" s="89">
        <v>1895</v>
      </c>
      <c r="F26" s="88">
        <v>844</v>
      </c>
      <c r="G26" s="88">
        <v>967</v>
      </c>
    </row>
    <row r="27" spans="1:7" ht="15.75" thickBot="1" x14ac:dyDescent="0.3">
      <c r="A27" s="88" t="s">
        <v>11</v>
      </c>
      <c r="B27" s="89">
        <v>14014</v>
      </c>
      <c r="C27" s="89">
        <v>11144</v>
      </c>
      <c r="D27" s="89">
        <v>19045</v>
      </c>
      <c r="E27" s="89">
        <v>16977</v>
      </c>
      <c r="F27" s="158">
        <v>8483</v>
      </c>
      <c r="G27" s="158">
        <v>10821</v>
      </c>
    </row>
    <row r="28" spans="1:7" ht="15.75" thickBot="1" x14ac:dyDescent="0.3">
      <c r="A28" s="92" t="s">
        <v>12</v>
      </c>
      <c r="B28" s="89">
        <v>2960</v>
      </c>
      <c r="C28" s="89">
        <v>2588</v>
      </c>
      <c r="D28" s="89">
        <v>4162</v>
      </c>
      <c r="E28" s="89">
        <v>4136</v>
      </c>
      <c r="F28" s="158">
        <v>1407</v>
      </c>
      <c r="G28" s="158">
        <v>1978</v>
      </c>
    </row>
    <row r="29" spans="1:7" ht="15.75" thickBot="1" x14ac:dyDescent="0.3">
      <c r="A29" s="88" t="s">
        <v>13</v>
      </c>
      <c r="B29" s="89">
        <v>10809</v>
      </c>
      <c r="C29" s="89">
        <v>9872</v>
      </c>
      <c r="D29" s="89">
        <v>14828</v>
      </c>
      <c r="E29" s="89">
        <v>13227</v>
      </c>
      <c r="F29" s="158">
        <v>5514</v>
      </c>
      <c r="G29" s="158">
        <v>8296</v>
      </c>
    </row>
    <row r="30" spans="1:7" ht="15.75" thickBot="1" x14ac:dyDescent="0.3">
      <c r="A30" s="92" t="s">
        <v>14</v>
      </c>
      <c r="B30" s="89">
        <v>5634</v>
      </c>
      <c r="C30" s="89">
        <v>4786</v>
      </c>
      <c r="D30" s="89">
        <v>7245</v>
      </c>
      <c r="E30" s="89">
        <v>7067</v>
      </c>
      <c r="F30" s="158">
        <v>3403</v>
      </c>
      <c r="G30" s="158">
        <v>4352</v>
      </c>
    </row>
    <row r="31" spans="1:7" ht="15.75" thickBot="1" x14ac:dyDescent="0.3">
      <c r="A31" s="88" t="s">
        <v>15</v>
      </c>
      <c r="B31" s="89">
        <v>64284</v>
      </c>
      <c r="C31" s="89">
        <v>52022</v>
      </c>
      <c r="D31" s="89">
        <v>84417</v>
      </c>
      <c r="E31" s="89">
        <v>78597</v>
      </c>
      <c r="F31" s="158">
        <v>35964</v>
      </c>
      <c r="G31" s="158">
        <v>48325</v>
      </c>
    </row>
    <row r="32" spans="1:7" ht="15.75" thickBot="1" x14ac:dyDescent="0.3">
      <c r="A32" s="92" t="s">
        <v>16</v>
      </c>
      <c r="B32" s="89">
        <v>560933</v>
      </c>
      <c r="C32" s="89">
        <v>465450</v>
      </c>
      <c r="D32" s="89">
        <v>803154</v>
      </c>
      <c r="E32" s="89">
        <v>776733</v>
      </c>
      <c r="F32" s="158">
        <v>457124</v>
      </c>
      <c r="G32" s="158">
        <v>646321</v>
      </c>
    </row>
  </sheetData>
  <mergeCells count="30">
    <mergeCell ref="A1:E1"/>
    <mergeCell ref="B3:C3"/>
    <mergeCell ref="D3:E3"/>
    <mergeCell ref="B4:C4"/>
    <mergeCell ref="D4:E4"/>
    <mergeCell ref="B2:C2"/>
    <mergeCell ref="D2:E2"/>
    <mergeCell ref="B7:C7"/>
    <mergeCell ref="D7:E7"/>
    <mergeCell ref="B8:C8"/>
    <mergeCell ref="D8:E8"/>
    <mergeCell ref="B5:C5"/>
    <mergeCell ref="D5:E5"/>
    <mergeCell ref="B6:C6"/>
    <mergeCell ref="D6:E6"/>
    <mergeCell ref="B11:C11"/>
    <mergeCell ref="D11:E11"/>
    <mergeCell ref="B12:C12"/>
    <mergeCell ref="D12:E12"/>
    <mergeCell ref="B9:C9"/>
    <mergeCell ref="D9:E9"/>
    <mergeCell ref="B10:C10"/>
    <mergeCell ref="D10:E10"/>
    <mergeCell ref="F19:G19"/>
    <mergeCell ref="B19:C19"/>
    <mergeCell ref="D19:E19"/>
    <mergeCell ref="B13:C13"/>
    <mergeCell ref="D13:E13"/>
    <mergeCell ref="B14:C14"/>
    <mergeCell ref="D14:E1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D06A-9726-48ED-98D8-F22221354DAD}">
  <dimension ref="B8:F8"/>
  <sheetViews>
    <sheetView tabSelected="1" workbookViewId="0">
      <selection activeCell="O21" sqref="O21"/>
    </sheetView>
  </sheetViews>
  <sheetFormatPr defaultRowHeight="15" x14ac:dyDescent="0.25"/>
  <cols>
    <col min="1" max="1" width="19.7109375" customWidth="1"/>
    <col min="4" max="4" width="11.5703125" customWidth="1"/>
    <col min="5" max="5" width="15.140625" customWidth="1"/>
    <col min="6" max="6" width="15.42578125" customWidth="1"/>
    <col min="7" max="7" width="12.85546875" customWidth="1"/>
  </cols>
  <sheetData>
    <row r="8" spans="2:6" x14ac:dyDescent="0.25">
      <c r="B8" s="7"/>
      <c r="C8" s="7"/>
      <c r="E8" s="7"/>
      <c r="F8" s="7"/>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2EB4-6590-45D1-AA3D-34CD561D36AE}">
  <dimension ref="A1:K23"/>
  <sheetViews>
    <sheetView workbookViewId="0"/>
  </sheetViews>
  <sheetFormatPr defaultRowHeight="15" x14ac:dyDescent="0.25"/>
  <cols>
    <col min="1" max="1" width="12.42578125" customWidth="1"/>
    <col min="3" max="3" width="11.85546875" customWidth="1"/>
    <col min="4" max="4" width="15.140625" customWidth="1"/>
    <col min="5" max="5" width="14.5703125" customWidth="1"/>
    <col min="6" max="6" width="13.42578125" customWidth="1"/>
    <col min="7" max="7" width="12.42578125" customWidth="1"/>
    <col min="8" max="8" width="12.7109375" customWidth="1"/>
    <col min="9" max="9" width="12.42578125" customWidth="1"/>
  </cols>
  <sheetData>
    <row r="1" spans="1:11" ht="15.75" thickBot="1" x14ac:dyDescent="0.3">
      <c r="A1" s="159" t="s">
        <v>219</v>
      </c>
      <c r="B1" s="160"/>
      <c r="C1" s="160"/>
      <c r="D1" s="160"/>
      <c r="E1" s="160"/>
      <c r="F1" s="160"/>
      <c r="G1" s="156"/>
      <c r="H1" s="156"/>
      <c r="I1" s="156"/>
      <c r="J1" s="156"/>
      <c r="K1" s="156"/>
    </row>
    <row r="2" spans="1:11" ht="15.75" thickBot="1" x14ac:dyDescent="0.3">
      <c r="A2" s="187" t="s">
        <v>47</v>
      </c>
      <c r="B2" s="189" t="s">
        <v>41</v>
      </c>
      <c r="C2" s="190"/>
      <c r="D2" s="189" t="s">
        <v>42</v>
      </c>
      <c r="E2" s="190"/>
      <c r="F2" s="189" t="s">
        <v>43</v>
      </c>
      <c r="G2" s="190"/>
      <c r="H2" s="189" t="s">
        <v>44</v>
      </c>
      <c r="I2" s="191"/>
      <c r="J2" s="192" t="s">
        <v>45</v>
      </c>
      <c r="K2" s="191"/>
    </row>
    <row r="3" spans="1:11" ht="15.75" thickBot="1" x14ac:dyDescent="0.3">
      <c r="A3" s="188"/>
      <c r="B3" s="162">
        <v>2010</v>
      </c>
      <c r="C3" s="163">
        <v>2020</v>
      </c>
      <c r="D3" s="161">
        <v>2010</v>
      </c>
      <c r="E3" s="163">
        <v>2020</v>
      </c>
      <c r="F3" s="164">
        <v>2010</v>
      </c>
      <c r="G3" s="161">
        <v>2020</v>
      </c>
      <c r="H3" s="165">
        <v>2010</v>
      </c>
      <c r="I3" s="165">
        <v>2020</v>
      </c>
      <c r="J3" s="166">
        <v>2010</v>
      </c>
      <c r="K3" s="161">
        <v>2020</v>
      </c>
    </row>
    <row r="4" spans="1:11" ht="15.75" thickBot="1" x14ac:dyDescent="0.3">
      <c r="A4" s="167" t="s">
        <v>31</v>
      </c>
      <c r="B4" s="158">
        <v>77722</v>
      </c>
      <c r="C4" s="168">
        <v>78967</v>
      </c>
      <c r="D4" s="158">
        <v>16710</v>
      </c>
      <c r="E4" s="169">
        <v>11787</v>
      </c>
      <c r="F4" s="168">
        <v>26814</v>
      </c>
      <c r="G4" s="169">
        <v>27203</v>
      </c>
      <c r="H4" s="169">
        <v>16477</v>
      </c>
      <c r="I4" s="169">
        <v>19007</v>
      </c>
      <c r="J4" s="170">
        <v>17721</v>
      </c>
      <c r="K4" s="170">
        <v>20970</v>
      </c>
    </row>
    <row r="5" spans="1:11" ht="15.75" thickBot="1" x14ac:dyDescent="0.3">
      <c r="A5" s="171" t="s">
        <v>32</v>
      </c>
      <c r="B5" s="172">
        <v>23737</v>
      </c>
      <c r="C5" s="173">
        <v>23771</v>
      </c>
      <c r="D5" s="169">
        <v>6694</v>
      </c>
      <c r="E5" s="169">
        <v>4140</v>
      </c>
      <c r="F5" s="173">
        <v>8142</v>
      </c>
      <c r="G5" s="169">
        <v>8829</v>
      </c>
      <c r="H5" s="158">
        <v>4652</v>
      </c>
      <c r="I5" s="158">
        <v>5166</v>
      </c>
      <c r="J5" s="174">
        <v>4249</v>
      </c>
      <c r="K5" s="170">
        <v>5636</v>
      </c>
    </row>
    <row r="6" spans="1:11" ht="15.75" thickBot="1" x14ac:dyDescent="0.3">
      <c r="A6" s="171" t="s">
        <v>33</v>
      </c>
      <c r="B6" s="175">
        <v>18554</v>
      </c>
      <c r="C6" s="173">
        <v>19143</v>
      </c>
      <c r="D6" s="169">
        <v>4917</v>
      </c>
      <c r="E6" s="169">
        <v>3288</v>
      </c>
      <c r="F6" s="173">
        <v>6550</v>
      </c>
      <c r="G6" s="169">
        <v>7495</v>
      </c>
      <c r="H6" s="158">
        <v>4119</v>
      </c>
      <c r="I6" s="175">
        <v>3786</v>
      </c>
      <c r="J6" s="176">
        <v>2969</v>
      </c>
      <c r="K6" s="158">
        <v>4574</v>
      </c>
    </row>
    <row r="7" spans="1:11" ht="15.75" thickBot="1" x14ac:dyDescent="0.3">
      <c r="A7" s="171" t="s">
        <v>34</v>
      </c>
      <c r="B7" s="158">
        <v>9828</v>
      </c>
      <c r="C7" s="173">
        <v>9371</v>
      </c>
      <c r="D7" s="158">
        <v>2811</v>
      </c>
      <c r="E7" s="158">
        <v>1756</v>
      </c>
      <c r="F7" s="177">
        <v>3813</v>
      </c>
      <c r="G7" s="158">
        <v>3751</v>
      </c>
      <c r="H7" s="175">
        <v>1572</v>
      </c>
      <c r="I7" s="158">
        <v>1779</v>
      </c>
      <c r="J7" s="174">
        <v>1631</v>
      </c>
      <c r="K7" s="158">
        <v>2085</v>
      </c>
    </row>
    <row r="8" spans="1:11" ht="15.75" thickBot="1" x14ac:dyDescent="0.3">
      <c r="A8" s="171" t="s">
        <v>35</v>
      </c>
      <c r="B8" s="178">
        <v>10130</v>
      </c>
      <c r="C8" s="179">
        <v>10538</v>
      </c>
      <c r="D8" s="175">
        <v>3009</v>
      </c>
      <c r="E8" s="175">
        <v>1877</v>
      </c>
      <c r="F8" s="168">
        <v>4001</v>
      </c>
      <c r="G8" s="175">
        <v>4044</v>
      </c>
      <c r="H8" s="158">
        <v>1763</v>
      </c>
      <c r="I8" s="175">
        <v>2291</v>
      </c>
      <c r="J8" s="176">
        <v>1357</v>
      </c>
      <c r="K8" s="176">
        <v>2326</v>
      </c>
    </row>
    <row r="9" spans="1:11" ht="15.75" thickBot="1" x14ac:dyDescent="0.3">
      <c r="A9" s="180" t="s">
        <v>36</v>
      </c>
      <c r="B9" s="178">
        <v>8169</v>
      </c>
      <c r="C9" s="178">
        <v>8281</v>
      </c>
      <c r="D9" s="158">
        <v>2197</v>
      </c>
      <c r="E9" s="158">
        <v>1394</v>
      </c>
      <c r="F9" s="177">
        <v>3472</v>
      </c>
      <c r="G9" s="158">
        <v>3482</v>
      </c>
      <c r="H9" s="158">
        <v>1307</v>
      </c>
      <c r="I9" s="158">
        <v>1870</v>
      </c>
      <c r="J9" s="174">
        <v>1193</v>
      </c>
      <c r="K9" s="174">
        <v>1535</v>
      </c>
    </row>
    <row r="10" spans="1:11" ht="15.75" thickBot="1" x14ac:dyDescent="0.3">
      <c r="A10" s="180" t="s">
        <v>37</v>
      </c>
      <c r="B10" s="181">
        <v>72188</v>
      </c>
      <c r="C10" s="179">
        <v>72032</v>
      </c>
      <c r="D10" s="172">
        <v>13351</v>
      </c>
      <c r="E10" s="172">
        <v>10591</v>
      </c>
      <c r="F10" s="182">
        <v>23577</v>
      </c>
      <c r="G10" s="172">
        <v>24104</v>
      </c>
      <c r="H10" s="172">
        <v>17328</v>
      </c>
      <c r="I10" s="172">
        <v>18013</v>
      </c>
      <c r="J10" s="183">
        <v>16760</v>
      </c>
      <c r="K10" s="183">
        <v>19480</v>
      </c>
    </row>
    <row r="11" spans="1:11" ht="15.75" thickBot="1" x14ac:dyDescent="0.3">
      <c r="A11" s="171" t="s">
        <v>38</v>
      </c>
      <c r="B11" s="184">
        <v>15319</v>
      </c>
      <c r="C11" s="158">
        <v>15993</v>
      </c>
      <c r="D11" s="174">
        <v>4351</v>
      </c>
      <c r="E11" s="158">
        <v>2891</v>
      </c>
      <c r="F11" s="177">
        <v>5561</v>
      </c>
      <c r="G11" s="158">
        <v>5659</v>
      </c>
      <c r="H11" s="158">
        <v>2681</v>
      </c>
      <c r="I11" s="158">
        <v>3075</v>
      </c>
      <c r="J11" s="174">
        <v>2727</v>
      </c>
      <c r="K11" s="174">
        <v>4368</v>
      </c>
    </row>
    <row r="12" spans="1:11" ht="15.75" thickBot="1" x14ac:dyDescent="0.3">
      <c r="A12" s="171" t="s">
        <v>39</v>
      </c>
      <c r="B12" s="178">
        <v>55620</v>
      </c>
      <c r="C12" s="158">
        <v>56121</v>
      </c>
      <c r="D12" s="174">
        <v>13516</v>
      </c>
      <c r="E12" s="158">
        <v>10211</v>
      </c>
      <c r="F12" s="177">
        <v>20635</v>
      </c>
      <c r="G12" s="158">
        <v>18777</v>
      </c>
      <c r="H12" s="158">
        <v>11346</v>
      </c>
      <c r="I12" s="158">
        <v>13712</v>
      </c>
      <c r="J12" s="174">
        <v>10123</v>
      </c>
      <c r="K12" s="174">
        <v>13421</v>
      </c>
    </row>
    <row r="13" spans="1:11" ht="15.75" thickBot="1" x14ac:dyDescent="0.3">
      <c r="A13" s="185" t="s">
        <v>40</v>
      </c>
      <c r="B13" s="179">
        <v>28734</v>
      </c>
      <c r="C13" s="175">
        <v>28797</v>
      </c>
      <c r="D13" s="176">
        <v>6867</v>
      </c>
      <c r="E13" s="175">
        <v>5409</v>
      </c>
      <c r="F13" s="168">
        <v>9798</v>
      </c>
      <c r="G13" s="175">
        <v>9483</v>
      </c>
      <c r="H13" s="175">
        <v>5517</v>
      </c>
      <c r="I13" s="175">
        <v>6241</v>
      </c>
      <c r="J13" s="176">
        <v>6551</v>
      </c>
      <c r="K13" s="176">
        <v>7664</v>
      </c>
    </row>
    <row r="14" spans="1:11" ht="15.75" thickBot="1" x14ac:dyDescent="0.3">
      <c r="A14" s="88" t="s">
        <v>15</v>
      </c>
      <c r="B14" s="158">
        <v>320001</v>
      </c>
      <c r="C14" s="169">
        <v>323014</v>
      </c>
      <c r="D14" s="158">
        <v>74422</v>
      </c>
      <c r="E14" s="158">
        <v>53344</v>
      </c>
      <c r="F14" s="158">
        <v>112363</v>
      </c>
      <c r="G14" s="158">
        <v>112827</v>
      </c>
      <c r="H14" s="158">
        <v>66763</v>
      </c>
      <c r="I14" s="158">
        <v>74940</v>
      </c>
      <c r="J14" s="158">
        <v>65280</v>
      </c>
      <c r="K14" s="158">
        <v>82059</v>
      </c>
    </row>
    <row r="15" spans="1:11" ht="15.75" thickBot="1" x14ac:dyDescent="0.3">
      <c r="A15" s="88" t="s">
        <v>16</v>
      </c>
      <c r="B15" s="158">
        <v>3108132</v>
      </c>
      <c r="C15" s="186">
        <v>3344006</v>
      </c>
      <c r="D15" s="158">
        <v>578113</v>
      </c>
      <c r="E15" s="158">
        <v>438947</v>
      </c>
      <c r="F15" s="158">
        <v>988386</v>
      </c>
      <c r="G15" s="158">
        <v>1014342</v>
      </c>
      <c r="H15" s="158">
        <v>652708</v>
      </c>
      <c r="I15" s="158">
        <v>721609</v>
      </c>
      <c r="J15" s="158">
        <v>888926</v>
      </c>
      <c r="K15" s="158">
        <v>1169108</v>
      </c>
    </row>
    <row r="16" spans="1:11" x14ac:dyDescent="0.25">
      <c r="A16" s="105"/>
      <c r="B16" s="105"/>
      <c r="C16" s="105"/>
      <c r="D16" s="105"/>
      <c r="E16" s="105"/>
      <c r="F16" s="105"/>
      <c r="G16" s="105"/>
      <c r="H16" s="105"/>
      <c r="I16" s="105"/>
      <c r="J16" s="105"/>
      <c r="K16" s="105"/>
    </row>
    <row r="17" spans="1:11" x14ac:dyDescent="0.25">
      <c r="A17" s="105" t="s">
        <v>197</v>
      </c>
      <c r="B17" s="105"/>
      <c r="C17" s="105"/>
      <c r="D17" s="105"/>
      <c r="E17" s="105"/>
      <c r="F17" s="105"/>
      <c r="G17" s="105"/>
      <c r="H17" s="105"/>
      <c r="I17" s="105"/>
      <c r="J17" s="105"/>
      <c r="K17" s="105"/>
    </row>
    <row r="18" spans="1:11" x14ac:dyDescent="0.25">
      <c r="A18" s="13"/>
      <c r="B18" s="13"/>
      <c r="C18" s="13"/>
      <c r="D18" s="13"/>
      <c r="E18" s="13"/>
      <c r="F18" s="13"/>
      <c r="G18" s="13"/>
      <c r="H18" s="13"/>
      <c r="I18" s="13"/>
      <c r="J18" s="13"/>
      <c r="K18" s="13"/>
    </row>
    <row r="19" spans="1:11" x14ac:dyDescent="0.25">
      <c r="A19" s="13"/>
      <c r="B19" s="13"/>
      <c r="C19" s="105"/>
      <c r="D19" s="139">
        <v>2010</v>
      </c>
      <c r="E19" s="139">
        <v>2020</v>
      </c>
      <c r="F19" s="139">
        <v>2010</v>
      </c>
      <c r="G19" s="139">
        <v>2020</v>
      </c>
      <c r="H19" s="139">
        <v>2010</v>
      </c>
      <c r="I19" s="139">
        <v>2020</v>
      </c>
      <c r="J19" s="139">
        <v>2010</v>
      </c>
      <c r="K19" s="139">
        <v>2020</v>
      </c>
    </row>
    <row r="20" spans="1:11" x14ac:dyDescent="0.25">
      <c r="A20" s="13"/>
      <c r="B20" s="13"/>
      <c r="C20" s="105" t="s">
        <v>49</v>
      </c>
      <c r="D20" s="193">
        <v>0.23300000000000001</v>
      </c>
      <c r="E20" s="193">
        <v>0.16500000000000001</v>
      </c>
      <c r="F20" s="193">
        <v>0.35099999999999998</v>
      </c>
      <c r="G20" s="193">
        <v>0.34899999999999998</v>
      </c>
      <c r="H20" s="193">
        <v>0.20899999999999999</v>
      </c>
      <c r="I20" s="193">
        <v>0.23200000000000001</v>
      </c>
      <c r="J20" s="193">
        <v>0.20399999999999999</v>
      </c>
      <c r="K20" s="193">
        <v>0.254</v>
      </c>
    </row>
    <row r="21" spans="1:11" x14ac:dyDescent="0.25">
      <c r="A21" s="13"/>
      <c r="B21" s="13"/>
      <c r="C21" s="105" t="s">
        <v>134</v>
      </c>
      <c r="D21" s="193">
        <v>0.186</v>
      </c>
      <c r="E21" s="193">
        <v>0.13100000000000001</v>
      </c>
      <c r="F21" s="193">
        <v>0.318</v>
      </c>
      <c r="G21" s="193">
        <v>0.30299999999999999</v>
      </c>
      <c r="H21" s="193">
        <v>0.21</v>
      </c>
      <c r="I21" s="193">
        <v>0.216</v>
      </c>
      <c r="J21" s="193">
        <v>0.28599999999999998</v>
      </c>
      <c r="K21" s="193">
        <v>0.35</v>
      </c>
    </row>
    <row r="22" spans="1:11" ht="15.75" thickBot="1" x14ac:dyDescent="0.3">
      <c r="A22" s="13"/>
      <c r="B22" s="13"/>
      <c r="C22" s="13"/>
      <c r="D22" s="36"/>
      <c r="E22" s="13"/>
      <c r="F22" s="13"/>
      <c r="G22" s="13"/>
      <c r="H22" s="13"/>
      <c r="I22" s="13"/>
      <c r="J22" s="13"/>
      <c r="K22" s="13"/>
    </row>
    <row r="23" spans="1:11" x14ac:dyDescent="0.25">
      <c r="A23" s="13"/>
      <c r="B23" s="13"/>
      <c r="C23" s="13"/>
      <c r="D23" s="13"/>
      <c r="E23" s="13"/>
      <c r="F23" s="13"/>
      <c r="G23" s="13"/>
      <c r="H23" s="13"/>
      <c r="I23" s="13"/>
      <c r="J23" s="13"/>
      <c r="K23" s="13"/>
    </row>
  </sheetData>
  <mergeCells count="6">
    <mergeCell ref="J2:K2"/>
    <mergeCell ref="A2:A3"/>
    <mergeCell ref="B2:C2"/>
    <mergeCell ref="D2:E2"/>
    <mergeCell ref="F2:G2"/>
    <mergeCell ref="H2:I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60C9-2EA8-4847-8700-4A08370FA522}">
  <dimension ref="A1:M16"/>
  <sheetViews>
    <sheetView workbookViewId="0">
      <selection sqref="A1:M1"/>
    </sheetView>
  </sheetViews>
  <sheetFormatPr defaultRowHeight="15" x14ac:dyDescent="0.25"/>
  <cols>
    <col min="1" max="1" width="12.28515625" customWidth="1"/>
    <col min="2" max="2" width="12.5703125" customWidth="1"/>
    <col min="5" max="5" width="16.85546875" customWidth="1"/>
    <col min="7" max="7" width="14" customWidth="1"/>
    <col min="9" max="9" width="11.140625" customWidth="1"/>
    <col min="13" max="13" width="23.28515625" customWidth="1"/>
  </cols>
  <sheetData>
    <row r="1" spans="1:13" x14ac:dyDescent="0.25">
      <c r="A1" s="217" t="s">
        <v>218</v>
      </c>
      <c r="B1" s="217"/>
      <c r="C1" s="217"/>
      <c r="D1" s="217"/>
      <c r="E1" s="217"/>
      <c r="F1" s="217"/>
      <c r="G1" s="217"/>
      <c r="H1" s="217"/>
      <c r="I1" s="217"/>
      <c r="J1" s="217"/>
      <c r="K1" s="217"/>
      <c r="L1" s="217"/>
      <c r="M1" s="217"/>
    </row>
    <row r="2" spans="1:13" ht="15.75" thickBot="1" x14ac:dyDescent="0.3">
      <c r="A2" s="194" t="s">
        <v>85</v>
      </c>
      <c r="B2" s="195" t="s">
        <v>16</v>
      </c>
      <c r="C2" s="196" t="s">
        <v>31</v>
      </c>
      <c r="D2" s="196" t="s">
        <v>32</v>
      </c>
      <c r="E2" s="196" t="s">
        <v>33</v>
      </c>
      <c r="F2" s="197" t="s">
        <v>34</v>
      </c>
      <c r="G2" s="198" t="s">
        <v>35</v>
      </c>
      <c r="H2" s="198" t="s">
        <v>36</v>
      </c>
      <c r="I2" s="199" t="s">
        <v>37</v>
      </c>
      <c r="J2" s="198" t="s">
        <v>38</v>
      </c>
      <c r="K2" s="199" t="s">
        <v>39</v>
      </c>
      <c r="L2" s="198" t="s">
        <v>40</v>
      </c>
      <c r="M2" s="200" t="s">
        <v>60</v>
      </c>
    </row>
    <row r="3" spans="1:13" ht="15.75" thickBot="1" x14ac:dyDescent="0.3">
      <c r="A3" s="201" t="s">
        <v>198</v>
      </c>
      <c r="B3" s="89">
        <v>2119986</v>
      </c>
      <c r="C3" s="202">
        <v>47905</v>
      </c>
      <c r="D3" s="203">
        <v>14724</v>
      </c>
      <c r="E3" s="203">
        <v>10310</v>
      </c>
      <c r="F3" s="203">
        <v>5389</v>
      </c>
      <c r="G3" s="203">
        <v>5814</v>
      </c>
      <c r="H3" s="203">
        <v>4164</v>
      </c>
      <c r="I3" s="203">
        <v>43002</v>
      </c>
      <c r="J3" s="204">
        <v>8795</v>
      </c>
      <c r="K3" s="203">
        <v>32068</v>
      </c>
      <c r="L3" s="205">
        <v>15465</v>
      </c>
      <c r="M3" s="206">
        <v>187636</v>
      </c>
    </row>
    <row r="4" spans="1:13" ht="15.75" thickBot="1" x14ac:dyDescent="0.3">
      <c r="A4" s="201" t="s">
        <v>199</v>
      </c>
      <c r="B4" s="207">
        <v>29921</v>
      </c>
      <c r="C4" s="208">
        <v>626</v>
      </c>
      <c r="D4" s="209">
        <v>334</v>
      </c>
      <c r="E4" s="209">
        <v>338</v>
      </c>
      <c r="F4" s="209">
        <v>132</v>
      </c>
      <c r="G4" s="209">
        <v>200</v>
      </c>
      <c r="H4" s="209">
        <v>89</v>
      </c>
      <c r="I4" s="209">
        <v>228</v>
      </c>
      <c r="J4" s="210">
        <v>308</v>
      </c>
      <c r="K4" s="209">
        <v>489</v>
      </c>
      <c r="L4" s="211">
        <v>273</v>
      </c>
      <c r="M4" s="206">
        <v>3017</v>
      </c>
    </row>
    <row r="5" spans="1:13" ht="15.75" thickBot="1" x14ac:dyDescent="0.3">
      <c r="A5" s="201" t="s">
        <v>200</v>
      </c>
      <c r="B5" s="212">
        <v>141974</v>
      </c>
      <c r="C5" s="213">
        <v>2487</v>
      </c>
      <c r="D5" s="123">
        <v>614</v>
      </c>
      <c r="E5" s="123">
        <v>954</v>
      </c>
      <c r="F5" s="123">
        <v>368</v>
      </c>
      <c r="G5" s="123">
        <v>710</v>
      </c>
      <c r="H5" s="123">
        <v>350</v>
      </c>
      <c r="I5" s="121">
        <v>2970</v>
      </c>
      <c r="J5" s="123">
        <v>632</v>
      </c>
      <c r="K5" s="121">
        <v>2275</v>
      </c>
      <c r="L5" s="214">
        <v>1316</v>
      </c>
      <c r="M5" s="206">
        <v>12676</v>
      </c>
    </row>
    <row r="6" spans="1:13" ht="15.75" thickBot="1" x14ac:dyDescent="0.3">
      <c r="A6" s="201" t="s">
        <v>201</v>
      </c>
      <c r="B6" s="212">
        <v>302005</v>
      </c>
      <c r="C6" s="213">
        <v>8659</v>
      </c>
      <c r="D6" s="121">
        <v>4469</v>
      </c>
      <c r="E6" s="121">
        <v>2284</v>
      </c>
      <c r="F6" s="121">
        <v>1619</v>
      </c>
      <c r="G6" s="121">
        <v>1207</v>
      </c>
      <c r="H6" s="123">
        <v>904</v>
      </c>
      <c r="I6" s="121">
        <v>7502</v>
      </c>
      <c r="J6" s="121">
        <v>2332</v>
      </c>
      <c r="K6" s="121">
        <v>6305</v>
      </c>
      <c r="L6" s="214">
        <v>3567</v>
      </c>
      <c r="M6" s="206">
        <v>38848</v>
      </c>
    </row>
    <row r="7" spans="1:13" ht="15.75" thickBot="1" x14ac:dyDescent="0.3">
      <c r="A7" s="201" t="s">
        <v>202</v>
      </c>
      <c r="B7" s="212">
        <v>52964</v>
      </c>
      <c r="C7" s="213">
        <v>1260</v>
      </c>
      <c r="D7" s="123">
        <v>299</v>
      </c>
      <c r="E7" s="123">
        <v>126</v>
      </c>
      <c r="F7" s="123">
        <v>63</v>
      </c>
      <c r="G7" s="123">
        <v>237</v>
      </c>
      <c r="H7" s="123">
        <v>76</v>
      </c>
      <c r="I7" s="123">
        <v>938</v>
      </c>
      <c r="J7" s="123">
        <v>106</v>
      </c>
      <c r="K7" s="123">
        <v>689</v>
      </c>
      <c r="L7" s="215">
        <v>371</v>
      </c>
      <c r="M7" s="206">
        <v>4165</v>
      </c>
    </row>
    <row r="8" spans="1:13" ht="15.75" thickBot="1" x14ac:dyDescent="0.3">
      <c r="A8" s="201" t="s">
        <v>203</v>
      </c>
      <c r="B8" s="212">
        <v>245101</v>
      </c>
      <c r="C8" s="213">
        <v>6315</v>
      </c>
      <c r="D8" s="121">
        <v>1286</v>
      </c>
      <c r="E8" s="121">
        <v>1071</v>
      </c>
      <c r="F8" s="123">
        <v>746</v>
      </c>
      <c r="G8" s="123">
        <v>489</v>
      </c>
      <c r="H8" s="123">
        <v>583</v>
      </c>
      <c r="I8" s="121">
        <v>5492</v>
      </c>
      <c r="J8" s="123">
        <v>964</v>
      </c>
      <c r="K8" s="121">
        <v>3798</v>
      </c>
      <c r="L8" s="214">
        <v>1605</v>
      </c>
      <c r="M8" s="206">
        <v>22349</v>
      </c>
    </row>
    <row r="9" spans="1:13" ht="15.75" thickBot="1" x14ac:dyDescent="0.3">
      <c r="A9" s="201" t="s">
        <v>204</v>
      </c>
      <c r="B9" s="212">
        <v>117530</v>
      </c>
      <c r="C9" s="213">
        <v>2074</v>
      </c>
      <c r="D9" s="123">
        <v>776</v>
      </c>
      <c r="E9" s="123">
        <v>594</v>
      </c>
      <c r="F9" s="123">
        <v>295</v>
      </c>
      <c r="G9" s="123">
        <v>291</v>
      </c>
      <c r="H9" s="123">
        <v>283</v>
      </c>
      <c r="I9" s="121">
        <v>1996</v>
      </c>
      <c r="J9" s="123">
        <v>509</v>
      </c>
      <c r="K9" s="121">
        <v>2315</v>
      </c>
      <c r="L9" s="215">
        <v>865</v>
      </c>
      <c r="M9" s="206">
        <v>9998</v>
      </c>
    </row>
    <row r="10" spans="1:13" ht="15.75" thickBot="1" x14ac:dyDescent="0.3">
      <c r="A10" s="201" t="s">
        <v>205</v>
      </c>
      <c r="B10" s="212">
        <v>31100</v>
      </c>
      <c r="C10" s="216">
        <v>599</v>
      </c>
      <c r="D10" s="123">
        <v>318</v>
      </c>
      <c r="E10" s="123">
        <v>69</v>
      </c>
      <c r="F10" s="123">
        <v>31</v>
      </c>
      <c r="G10" s="123">
        <v>16</v>
      </c>
      <c r="H10" s="123">
        <v>29</v>
      </c>
      <c r="I10" s="123">
        <v>576</v>
      </c>
      <c r="J10" s="123">
        <v>102</v>
      </c>
      <c r="K10" s="123">
        <v>392</v>
      </c>
      <c r="L10" s="215">
        <v>74</v>
      </c>
      <c r="M10" s="206">
        <v>2206</v>
      </c>
    </row>
    <row r="11" spans="1:13" ht="15.75" thickBot="1" x14ac:dyDescent="0.3">
      <c r="A11" s="201" t="s">
        <v>206</v>
      </c>
      <c r="B11" s="212">
        <v>118006</v>
      </c>
      <c r="C11" s="213">
        <v>1821</v>
      </c>
      <c r="D11" s="123">
        <v>631</v>
      </c>
      <c r="E11" s="123">
        <v>364</v>
      </c>
      <c r="F11" s="123">
        <v>213</v>
      </c>
      <c r="G11" s="123">
        <v>237</v>
      </c>
      <c r="H11" s="123">
        <v>143</v>
      </c>
      <c r="I11" s="121">
        <v>1303</v>
      </c>
      <c r="J11" s="123">
        <v>432</v>
      </c>
      <c r="K11" s="121">
        <v>1370</v>
      </c>
      <c r="L11" s="215">
        <v>669</v>
      </c>
      <c r="M11" s="206">
        <v>7183</v>
      </c>
    </row>
    <row r="12" spans="1:13" ht="15.75" thickBot="1" x14ac:dyDescent="0.3">
      <c r="A12" s="201" t="s">
        <v>207</v>
      </c>
      <c r="B12" s="212">
        <v>204241</v>
      </c>
      <c r="C12" s="213">
        <v>3318</v>
      </c>
      <c r="D12" s="121">
        <v>1149</v>
      </c>
      <c r="E12" s="123">
        <v>381</v>
      </c>
      <c r="F12" s="123">
        <v>235</v>
      </c>
      <c r="G12" s="123">
        <v>422</v>
      </c>
      <c r="H12" s="123">
        <v>162</v>
      </c>
      <c r="I12" s="121">
        <v>2420</v>
      </c>
      <c r="J12" s="123">
        <v>511</v>
      </c>
      <c r="K12" s="121">
        <v>1772</v>
      </c>
      <c r="L12" s="215">
        <v>919</v>
      </c>
      <c r="M12" s="206">
        <v>11289</v>
      </c>
    </row>
    <row r="13" spans="1:13" ht="15.75" thickBot="1" x14ac:dyDescent="0.3">
      <c r="A13" s="201" t="s">
        <v>208</v>
      </c>
      <c r="B13" s="212">
        <v>480244</v>
      </c>
      <c r="C13" s="213">
        <v>10856</v>
      </c>
      <c r="D13" s="121">
        <v>2685</v>
      </c>
      <c r="E13" s="121">
        <v>2413</v>
      </c>
      <c r="F13" s="121">
        <v>1053</v>
      </c>
      <c r="G13" s="121">
        <v>1047</v>
      </c>
      <c r="H13" s="123">
        <v>828</v>
      </c>
      <c r="I13" s="121">
        <v>10338</v>
      </c>
      <c r="J13" s="121">
        <v>1808</v>
      </c>
      <c r="K13" s="121">
        <v>6728</v>
      </c>
      <c r="L13" s="214">
        <v>3298</v>
      </c>
      <c r="M13" s="206">
        <v>41054</v>
      </c>
    </row>
    <row r="14" spans="1:13" ht="15.75" thickBot="1" x14ac:dyDescent="0.3">
      <c r="A14" s="201" t="s">
        <v>209</v>
      </c>
      <c r="B14" s="212">
        <v>176319</v>
      </c>
      <c r="C14" s="213">
        <v>4068</v>
      </c>
      <c r="D14" s="123">
        <v>979</v>
      </c>
      <c r="E14" s="123">
        <v>642</v>
      </c>
      <c r="F14" s="123">
        <v>245</v>
      </c>
      <c r="G14" s="123">
        <v>370</v>
      </c>
      <c r="H14" s="123">
        <v>290</v>
      </c>
      <c r="I14" s="121">
        <v>4350</v>
      </c>
      <c r="J14" s="123">
        <v>313</v>
      </c>
      <c r="K14" s="121">
        <v>2534</v>
      </c>
      <c r="L14" s="214">
        <v>1068</v>
      </c>
      <c r="M14" s="206">
        <v>14859</v>
      </c>
    </row>
    <row r="15" spans="1:13" ht="15.75" thickBot="1" x14ac:dyDescent="0.3">
      <c r="A15" s="201" t="s">
        <v>210</v>
      </c>
      <c r="B15" s="212">
        <v>103797</v>
      </c>
      <c r="C15" s="213">
        <v>2115</v>
      </c>
      <c r="D15" s="123">
        <v>545</v>
      </c>
      <c r="E15" s="123">
        <v>518</v>
      </c>
      <c r="F15" s="123">
        <v>173</v>
      </c>
      <c r="G15" s="123">
        <v>241</v>
      </c>
      <c r="H15" s="123">
        <v>215</v>
      </c>
      <c r="I15" s="121">
        <v>2760</v>
      </c>
      <c r="J15" s="123">
        <v>379</v>
      </c>
      <c r="K15" s="121">
        <v>1539</v>
      </c>
      <c r="L15" s="215">
        <v>843</v>
      </c>
      <c r="M15" s="206">
        <v>9328</v>
      </c>
    </row>
    <row r="16" spans="1:13" x14ac:dyDescent="0.25">
      <c r="A16" s="201" t="s">
        <v>211</v>
      </c>
      <c r="B16" s="212">
        <v>116784</v>
      </c>
      <c r="C16" s="213">
        <v>3707</v>
      </c>
      <c r="D16" s="123">
        <v>639</v>
      </c>
      <c r="E16" s="123">
        <v>556</v>
      </c>
      <c r="F16" s="123">
        <v>216</v>
      </c>
      <c r="G16" s="123">
        <v>347</v>
      </c>
      <c r="H16" s="123">
        <v>212</v>
      </c>
      <c r="I16" s="121">
        <v>2129</v>
      </c>
      <c r="J16" s="123">
        <v>399</v>
      </c>
      <c r="K16" s="121">
        <v>1862</v>
      </c>
      <c r="L16" s="215">
        <v>597</v>
      </c>
      <c r="M16" s="207">
        <v>10664</v>
      </c>
    </row>
  </sheetData>
  <mergeCells count="1">
    <mergeCell ref="A1:M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A1338-2359-4511-890A-92AE3CFE283D}">
  <dimension ref="A1:K24"/>
  <sheetViews>
    <sheetView workbookViewId="0"/>
  </sheetViews>
  <sheetFormatPr defaultRowHeight="15" x14ac:dyDescent="0.25"/>
  <cols>
    <col min="1" max="1" width="13.85546875" customWidth="1"/>
    <col min="2" max="2" width="11.42578125" customWidth="1"/>
    <col min="3" max="3" width="11.85546875" customWidth="1"/>
    <col min="4" max="4" width="11.7109375" customWidth="1"/>
    <col min="5" max="5" width="11.85546875" customWidth="1"/>
    <col min="6" max="6" width="13" customWidth="1"/>
    <col min="7" max="7" width="11.5703125" customWidth="1"/>
    <col min="9" max="9" width="10.5703125" customWidth="1"/>
    <col min="10" max="10" width="10.140625" customWidth="1"/>
  </cols>
  <sheetData>
    <row r="1" spans="1:10" ht="15.75" thickBot="1" x14ac:dyDescent="0.3">
      <c r="A1" s="159" t="s">
        <v>217</v>
      </c>
      <c r="B1" s="156"/>
      <c r="C1" s="156"/>
      <c r="D1" s="156"/>
      <c r="E1" s="156"/>
      <c r="F1" s="156"/>
      <c r="G1" s="156"/>
      <c r="I1" s="237" t="s">
        <v>5</v>
      </c>
      <c r="J1" s="237"/>
    </row>
    <row r="2" spans="1:10" ht="15.75" thickBot="1" x14ac:dyDescent="0.3">
      <c r="A2" s="218" t="s">
        <v>47</v>
      </c>
      <c r="B2" s="219">
        <v>1970</v>
      </c>
      <c r="C2" s="219">
        <v>1980</v>
      </c>
      <c r="D2" s="219">
        <v>1990</v>
      </c>
      <c r="E2" s="219">
        <v>2000</v>
      </c>
      <c r="F2" s="220">
        <v>2010</v>
      </c>
      <c r="G2" s="219">
        <v>2020</v>
      </c>
      <c r="H2" s="14"/>
      <c r="I2" s="232" t="s">
        <v>62</v>
      </c>
      <c r="J2" s="233" t="s">
        <v>63</v>
      </c>
    </row>
    <row r="3" spans="1:10" x14ac:dyDescent="0.25">
      <c r="A3" s="113" t="s">
        <v>31</v>
      </c>
      <c r="B3" s="15">
        <v>103092</v>
      </c>
      <c r="C3" s="15">
        <v>119761</v>
      </c>
      <c r="D3" s="16">
        <v>116034</v>
      </c>
      <c r="E3" s="221">
        <v>112249</v>
      </c>
      <c r="F3" s="222">
        <v>118572</v>
      </c>
      <c r="G3" s="222">
        <v>114324</v>
      </c>
      <c r="H3" s="14"/>
      <c r="I3" s="234">
        <v>5.6000000000000001E-2</v>
      </c>
      <c r="J3" s="234">
        <v>-3.5999999999999997E-2</v>
      </c>
    </row>
    <row r="4" spans="1:10" x14ac:dyDescent="0.25">
      <c r="A4" s="201" t="s">
        <v>32</v>
      </c>
      <c r="B4" s="15">
        <v>36356</v>
      </c>
      <c r="C4" s="15">
        <v>39191</v>
      </c>
      <c r="D4" s="16">
        <v>36876</v>
      </c>
      <c r="E4" s="221">
        <v>36583</v>
      </c>
      <c r="F4" s="223">
        <v>34215</v>
      </c>
      <c r="G4" s="223">
        <v>33427</v>
      </c>
      <c r="H4" s="14"/>
      <c r="I4" s="234">
        <v>-6.5000000000000002E-2</v>
      </c>
      <c r="J4" s="234">
        <v>-2.3E-2</v>
      </c>
    </row>
    <row r="5" spans="1:10" x14ac:dyDescent="0.25">
      <c r="A5" s="201" t="s">
        <v>33</v>
      </c>
      <c r="B5" s="15">
        <v>15606</v>
      </c>
      <c r="C5" s="15">
        <v>18760</v>
      </c>
      <c r="D5" s="16">
        <v>19543</v>
      </c>
      <c r="E5" s="221">
        <v>23988</v>
      </c>
      <c r="F5" s="223">
        <v>25989</v>
      </c>
      <c r="G5" s="223">
        <v>26035</v>
      </c>
      <c r="H5" s="12"/>
      <c r="I5" s="234">
        <v>8.3000000000000004E-2</v>
      </c>
      <c r="J5" s="234">
        <v>2E-3</v>
      </c>
    </row>
    <row r="6" spans="1:10" x14ac:dyDescent="0.25">
      <c r="A6" s="201" t="s">
        <v>34</v>
      </c>
      <c r="B6" s="15">
        <v>12636</v>
      </c>
      <c r="C6" s="15">
        <v>13703</v>
      </c>
      <c r="D6" s="16">
        <v>13252</v>
      </c>
      <c r="E6" s="221">
        <v>14254</v>
      </c>
      <c r="F6" s="223">
        <v>13932</v>
      </c>
      <c r="G6" s="223">
        <v>13285</v>
      </c>
      <c r="H6" s="14"/>
      <c r="I6" s="234">
        <v>-2.3E-2</v>
      </c>
      <c r="J6" s="234">
        <v>-4.5999999999999999E-2</v>
      </c>
    </row>
    <row r="7" spans="1:10" x14ac:dyDescent="0.25">
      <c r="A7" s="201" t="s">
        <v>35</v>
      </c>
      <c r="B7" s="15">
        <v>10996</v>
      </c>
      <c r="C7" s="15">
        <v>12595</v>
      </c>
      <c r="D7" s="16">
        <v>12730</v>
      </c>
      <c r="E7" s="221">
        <v>14123</v>
      </c>
      <c r="F7" s="223">
        <v>14972</v>
      </c>
      <c r="G7" s="223">
        <v>14952</v>
      </c>
      <c r="H7" s="14"/>
      <c r="I7" s="234">
        <v>0.06</v>
      </c>
      <c r="J7" s="234">
        <v>-1E-3</v>
      </c>
    </row>
    <row r="8" spans="1:10" x14ac:dyDescent="0.25">
      <c r="A8" s="201" t="s">
        <v>36</v>
      </c>
      <c r="B8" s="15">
        <v>10662</v>
      </c>
      <c r="C8" s="15">
        <v>11377</v>
      </c>
      <c r="D8" s="16">
        <v>11063</v>
      </c>
      <c r="E8" s="221">
        <v>12202</v>
      </c>
      <c r="F8" s="221">
        <v>11539</v>
      </c>
      <c r="G8" s="221">
        <v>10696</v>
      </c>
      <c r="H8" s="12"/>
      <c r="I8" s="234">
        <v>-5.3999999999999999E-2</v>
      </c>
      <c r="J8" s="234">
        <v>-7.2999999999999995E-2</v>
      </c>
    </row>
    <row r="9" spans="1:10" x14ac:dyDescent="0.25">
      <c r="A9" s="201" t="s">
        <v>37</v>
      </c>
      <c r="B9" s="15">
        <v>94144</v>
      </c>
      <c r="C9" s="15">
        <v>103057</v>
      </c>
      <c r="D9" s="16">
        <v>99840</v>
      </c>
      <c r="E9" s="221">
        <v>103459</v>
      </c>
      <c r="F9" s="221">
        <v>104430</v>
      </c>
      <c r="G9" s="221">
        <v>102721</v>
      </c>
      <c r="H9" s="12"/>
      <c r="I9" s="234">
        <v>8.9999999999999993E-3</v>
      </c>
      <c r="J9" s="234">
        <v>-1.6E-2</v>
      </c>
    </row>
    <row r="10" spans="1:10" x14ac:dyDescent="0.25">
      <c r="A10" s="201" t="s">
        <v>38</v>
      </c>
      <c r="B10" s="15">
        <v>18331</v>
      </c>
      <c r="C10" s="15">
        <v>20075</v>
      </c>
      <c r="D10" s="16">
        <v>19881</v>
      </c>
      <c r="E10" s="221">
        <v>22380</v>
      </c>
      <c r="F10" s="221">
        <v>22913</v>
      </c>
      <c r="G10" s="221">
        <v>22732</v>
      </c>
      <c r="H10" s="12"/>
      <c r="I10" s="234">
        <v>2.4E-2</v>
      </c>
      <c r="J10" s="234">
        <v>-8.0000000000000002E-3</v>
      </c>
    </row>
    <row r="11" spans="1:10" x14ac:dyDescent="0.25">
      <c r="A11" s="201" t="s">
        <v>39</v>
      </c>
      <c r="B11" s="15">
        <v>65280</v>
      </c>
      <c r="C11" s="15">
        <v>73826</v>
      </c>
      <c r="D11" s="16">
        <v>74107</v>
      </c>
      <c r="E11" s="221">
        <v>80321</v>
      </c>
      <c r="F11" s="221">
        <v>82291</v>
      </c>
      <c r="G11" s="221">
        <v>80244</v>
      </c>
      <c r="H11" s="12"/>
      <c r="I11" s="234">
        <v>2.5000000000000001E-2</v>
      </c>
      <c r="J11" s="234">
        <v>-2.5000000000000001E-2</v>
      </c>
    </row>
    <row r="12" spans="1:10" ht="15.75" thickBot="1" x14ac:dyDescent="0.3">
      <c r="A12" s="224" t="s">
        <v>40</v>
      </c>
      <c r="B12" s="18">
        <v>33840</v>
      </c>
      <c r="C12" s="18">
        <v>38766</v>
      </c>
      <c r="D12" s="20">
        <v>38826</v>
      </c>
      <c r="E12" s="225">
        <v>41475</v>
      </c>
      <c r="F12" s="225">
        <v>41616</v>
      </c>
      <c r="G12" s="225">
        <v>40450</v>
      </c>
      <c r="H12" s="12"/>
      <c r="I12" s="235">
        <v>3.0000000000000001E-3</v>
      </c>
      <c r="J12" s="234">
        <v>-2.8000000000000001E-2</v>
      </c>
    </row>
    <row r="13" spans="1:10" ht="15.75" thickTop="1" x14ac:dyDescent="0.25">
      <c r="A13" s="113" t="s">
        <v>60</v>
      </c>
      <c r="B13" s="226">
        <v>369073</v>
      </c>
      <c r="C13" s="19">
        <v>414325</v>
      </c>
      <c r="D13" s="19">
        <v>405316</v>
      </c>
      <c r="E13" s="227">
        <v>421559</v>
      </c>
      <c r="F13" s="227">
        <v>430863</v>
      </c>
      <c r="G13" s="227">
        <v>420436</v>
      </c>
      <c r="H13" s="12"/>
      <c r="I13" s="236">
        <v>2.1999999999999999E-2</v>
      </c>
      <c r="J13" s="234">
        <v>-2.4E-2</v>
      </c>
    </row>
    <row r="14" spans="1:10" x14ac:dyDescent="0.25">
      <c r="A14" s="201" t="s">
        <v>16</v>
      </c>
      <c r="B14" s="15">
        <v>3444354</v>
      </c>
      <c r="C14" s="15">
        <v>3894025</v>
      </c>
      <c r="D14" s="16">
        <v>4040587</v>
      </c>
      <c r="E14" s="221">
        <v>4447100</v>
      </c>
      <c r="F14" s="221">
        <v>4779736</v>
      </c>
      <c r="G14" s="221">
        <v>4893186</v>
      </c>
      <c r="H14" s="12"/>
      <c r="I14" s="234">
        <v>7.4999999999999997E-2</v>
      </c>
      <c r="J14" s="234">
        <v>2.4E-2</v>
      </c>
    </row>
    <row r="15" spans="1:10" ht="15.75" thickBot="1" x14ac:dyDescent="0.3">
      <c r="A15" s="228" t="s">
        <v>61</v>
      </c>
      <c r="B15" s="229">
        <v>203302037</v>
      </c>
      <c r="C15" s="229">
        <v>226542250</v>
      </c>
      <c r="D15" s="230">
        <v>248709873</v>
      </c>
      <c r="E15" s="231">
        <v>281421906</v>
      </c>
      <c r="F15" s="231">
        <v>308745538</v>
      </c>
      <c r="G15" s="231">
        <v>326569308</v>
      </c>
      <c r="H15" s="12"/>
      <c r="I15" s="235">
        <v>9.7000000000000003E-2</v>
      </c>
      <c r="J15" s="234">
        <v>5.8000000000000003E-2</v>
      </c>
    </row>
    <row r="16" spans="1:10" x14ac:dyDescent="0.25">
      <c r="G16" s="4"/>
      <c r="I16" s="4"/>
    </row>
    <row r="20" spans="2:11" x14ac:dyDescent="0.25">
      <c r="G20" s="13"/>
      <c r="K20" s="21"/>
    </row>
    <row r="22" spans="2:11" x14ac:dyDescent="0.25">
      <c r="H22" s="17"/>
    </row>
    <row r="23" spans="2:11" x14ac:dyDescent="0.25">
      <c r="H23" s="22"/>
    </row>
    <row r="24" spans="2:11" x14ac:dyDescent="0.25">
      <c r="B24" s="13"/>
      <c r="I24" s="9"/>
    </row>
  </sheetData>
  <mergeCells count="1">
    <mergeCell ref="I1:J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54DD6-A0FB-44A6-A11C-04DC6510172A}">
  <dimension ref="A1:T67"/>
  <sheetViews>
    <sheetView zoomScale="90" zoomScaleNormal="90" workbookViewId="0">
      <selection activeCell="P40" sqref="P40"/>
    </sheetView>
  </sheetViews>
  <sheetFormatPr defaultRowHeight="15" x14ac:dyDescent="0.25"/>
  <cols>
    <col min="1" max="1" width="16.140625" customWidth="1"/>
    <col min="5" max="5" width="11.85546875" bestFit="1" customWidth="1"/>
    <col min="15" max="15" width="19.5703125" customWidth="1"/>
  </cols>
  <sheetData>
    <row r="1" spans="1:20" ht="15.75" thickBot="1" x14ac:dyDescent="0.3">
      <c r="A1" s="82" t="s">
        <v>216</v>
      </c>
      <c r="B1" s="83"/>
      <c r="C1" s="83"/>
      <c r="D1" s="83"/>
      <c r="E1" s="83"/>
      <c r="F1" s="83"/>
      <c r="G1" s="83"/>
      <c r="H1" s="83"/>
    </row>
    <row r="2" spans="1:20" x14ac:dyDescent="0.25">
      <c r="A2" s="75" t="s">
        <v>135</v>
      </c>
      <c r="B2" s="77" t="s">
        <v>101</v>
      </c>
      <c r="C2" s="78"/>
      <c r="D2" s="78"/>
      <c r="E2" s="79"/>
      <c r="F2" s="80" t="s">
        <v>5</v>
      </c>
      <c r="G2" s="80"/>
      <c r="H2" s="81"/>
    </row>
    <row r="3" spans="1:20" ht="25.5" x14ac:dyDescent="0.25">
      <c r="A3" s="76"/>
      <c r="B3" s="37">
        <v>1990</v>
      </c>
      <c r="C3" s="38">
        <v>2000</v>
      </c>
      <c r="D3" s="38">
        <v>2010</v>
      </c>
      <c r="E3" s="39">
        <v>2020</v>
      </c>
      <c r="F3" s="40" t="s">
        <v>136</v>
      </c>
      <c r="G3" s="38" t="s">
        <v>62</v>
      </c>
      <c r="H3" s="39" t="s">
        <v>63</v>
      </c>
    </row>
    <row r="4" spans="1:20" x14ac:dyDescent="0.25">
      <c r="A4" s="41" t="s">
        <v>58</v>
      </c>
      <c r="B4" s="42">
        <v>14917</v>
      </c>
      <c r="C4" s="43">
        <v>15008</v>
      </c>
      <c r="D4" s="44">
        <v>14875</v>
      </c>
      <c r="E4" s="45">
        <v>14843</v>
      </c>
      <c r="F4" s="46">
        <f t="shared" ref="F4:G8" si="0">(C4-B4)/B4</f>
        <v>6.1004223369310181E-3</v>
      </c>
      <c r="G4" s="47">
        <f t="shared" si="0"/>
        <v>-8.8619402985074622E-3</v>
      </c>
      <c r="H4" s="48">
        <f t="shared" ref="H4:H64" si="1">(E4-D4)/D4</f>
        <v>-2.1512605042016807E-3</v>
      </c>
    </row>
    <row r="5" spans="1:20" x14ac:dyDescent="0.25">
      <c r="A5" s="41" t="s">
        <v>137</v>
      </c>
      <c r="B5" s="42">
        <v>960</v>
      </c>
      <c r="C5" s="43">
        <v>984</v>
      </c>
      <c r="D5" s="49">
        <v>933</v>
      </c>
      <c r="E5" s="45">
        <v>948</v>
      </c>
      <c r="F5" s="46">
        <f t="shared" si="0"/>
        <v>2.5000000000000001E-2</v>
      </c>
      <c r="G5" s="47">
        <f t="shared" si="0"/>
        <v>-5.1829268292682924E-2</v>
      </c>
      <c r="H5" s="56">
        <f t="shared" si="1"/>
        <v>1.607717041800643E-2</v>
      </c>
    </row>
    <row r="6" spans="1:20" x14ac:dyDescent="0.25">
      <c r="A6" s="50" t="s">
        <v>50</v>
      </c>
      <c r="B6" s="42">
        <v>26623</v>
      </c>
      <c r="C6" s="43">
        <v>24276</v>
      </c>
      <c r="D6" s="44">
        <v>23106</v>
      </c>
      <c r="E6" s="45">
        <v>21564</v>
      </c>
      <c r="F6" s="51">
        <f t="shared" si="0"/>
        <v>-8.8156856853096946E-2</v>
      </c>
      <c r="G6" s="47">
        <f t="shared" si="0"/>
        <v>-4.8195748887790407E-2</v>
      </c>
      <c r="H6" s="48">
        <f t="shared" si="1"/>
        <v>-6.6735912749935081E-2</v>
      </c>
    </row>
    <row r="7" spans="1:20" x14ac:dyDescent="0.25">
      <c r="A7" s="50" t="s">
        <v>53</v>
      </c>
      <c r="B7" s="42">
        <v>2034</v>
      </c>
      <c r="C7" s="43">
        <v>1965</v>
      </c>
      <c r="D7" s="44">
        <v>2037</v>
      </c>
      <c r="E7" s="45">
        <v>1984</v>
      </c>
      <c r="F7" s="51">
        <f t="shared" si="0"/>
        <v>-3.3923303834808259E-2</v>
      </c>
      <c r="G7" s="52">
        <f t="shared" si="0"/>
        <v>3.6641221374045803E-2</v>
      </c>
      <c r="H7" s="48">
        <f t="shared" si="1"/>
        <v>-2.6018654884634267E-2</v>
      </c>
    </row>
    <row r="8" spans="1:20" x14ac:dyDescent="0.25">
      <c r="A8" s="50" t="s">
        <v>56</v>
      </c>
      <c r="B8" s="42">
        <v>6859</v>
      </c>
      <c r="C8" s="43">
        <v>6592</v>
      </c>
      <c r="D8" s="44">
        <v>6048</v>
      </c>
      <c r="E8" s="45">
        <v>5827</v>
      </c>
      <c r="F8" s="51">
        <f t="shared" si="0"/>
        <v>-3.8926957282402683E-2</v>
      </c>
      <c r="G8" s="47">
        <f t="shared" si="0"/>
        <v>-8.2524271844660199E-2</v>
      </c>
      <c r="H8" s="48">
        <f t="shared" si="1"/>
        <v>-3.6541005291005291E-2</v>
      </c>
    </row>
    <row r="9" spans="1:20" x14ac:dyDescent="0.25">
      <c r="A9" s="50" t="s">
        <v>138</v>
      </c>
      <c r="B9" s="42">
        <v>221</v>
      </c>
      <c r="C9" s="43">
        <v>233</v>
      </c>
      <c r="D9" s="53" t="s">
        <v>139</v>
      </c>
      <c r="E9" s="54" t="s">
        <v>139</v>
      </c>
      <c r="F9" s="55">
        <f t="shared" ref="F9:F14" si="2">(C9-B9)/B9</f>
        <v>5.4298642533936653E-2</v>
      </c>
      <c r="G9" s="47">
        <v>-1</v>
      </c>
      <c r="H9" s="54" t="s">
        <v>139</v>
      </c>
    </row>
    <row r="10" spans="1:20" x14ac:dyDescent="0.25">
      <c r="A10" s="50" t="s">
        <v>140</v>
      </c>
      <c r="B10" s="42">
        <v>91</v>
      </c>
      <c r="C10" s="43">
        <v>96</v>
      </c>
      <c r="D10" s="49">
        <v>116</v>
      </c>
      <c r="E10" s="71">
        <v>172</v>
      </c>
      <c r="F10" s="46">
        <f t="shared" si="2"/>
        <v>5.4945054945054944E-2</v>
      </c>
      <c r="G10" s="52">
        <f>(D10-C10)/C10</f>
        <v>0.20833333333333334</v>
      </c>
      <c r="H10" s="56">
        <f t="shared" si="1"/>
        <v>0.48275862068965519</v>
      </c>
    </row>
    <row r="11" spans="1:20" x14ac:dyDescent="0.25">
      <c r="A11" s="50" t="s">
        <v>141</v>
      </c>
      <c r="B11" s="42">
        <v>1415</v>
      </c>
      <c r="C11" s="43">
        <v>1273</v>
      </c>
      <c r="D11" s="44">
        <v>1014</v>
      </c>
      <c r="E11" s="71">
        <v>1006</v>
      </c>
      <c r="F11" s="51">
        <f t="shared" si="2"/>
        <v>-0.10035335689045936</v>
      </c>
      <c r="G11" s="47">
        <f>(D11-C11)/C11</f>
        <v>-0.20345640219952868</v>
      </c>
      <c r="H11" s="48">
        <f t="shared" si="1"/>
        <v>-7.889546351084813E-3</v>
      </c>
    </row>
    <row r="12" spans="1:20" x14ac:dyDescent="0.25">
      <c r="A12" s="50" t="s">
        <v>142</v>
      </c>
      <c r="B12" s="42">
        <v>1174</v>
      </c>
      <c r="C12" s="43">
        <v>1467</v>
      </c>
      <c r="D12" s="44">
        <v>1820</v>
      </c>
      <c r="E12" s="71">
        <v>1845</v>
      </c>
      <c r="F12" s="46">
        <f t="shared" si="2"/>
        <v>0.24957410562180579</v>
      </c>
      <c r="G12" s="52">
        <f>(D12-C12)/C12</f>
        <v>0.24062713019768234</v>
      </c>
      <c r="H12" s="56">
        <f t="shared" si="1"/>
        <v>1.3736263736263736E-2</v>
      </c>
    </row>
    <row r="13" spans="1:20" x14ac:dyDescent="0.25">
      <c r="A13" s="50" t="s">
        <v>143</v>
      </c>
      <c r="B13" s="42">
        <v>2893</v>
      </c>
      <c r="C13" s="43">
        <v>3216</v>
      </c>
      <c r="D13" s="44">
        <v>3489</v>
      </c>
      <c r="E13" s="71">
        <v>3587</v>
      </c>
      <c r="F13" s="46">
        <f t="shared" si="2"/>
        <v>0.11164880746629796</v>
      </c>
      <c r="G13" s="52">
        <f>(D13-C13)/C13</f>
        <v>8.4888059701492533E-2</v>
      </c>
      <c r="H13" s="56">
        <f t="shared" si="1"/>
        <v>2.8088277443393522E-2</v>
      </c>
    </row>
    <row r="14" spans="1:20" x14ac:dyDescent="0.25">
      <c r="A14" s="50" t="s">
        <v>144</v>
      </c>
      <c r="B14" s="42">
        <v>4579</v>
      </c>
      <c r="C14" s="43">
        <v>4927</v>
      </c>
      <c r="D14" s="44">
        <v>5175</v>
      </c>
      <c r="E14" s="71">
        <v>4754</v>
      </c>
      <c r="F14" s="46">
        <f t="shared" si="2"/>
        <v>7.5999126446822454E-2</v>
      </c>
      <c r="G14" s="52">
        <f>(D14-C14)/C14</f>
        <v>5.0334889385021314E-2</v>
      </c>
      <c r="H14" s="48">
        <f t="shared" si="1"/>
        <v>-8.1352657004830922E-2</v>
      </c>
    </row>
    <row r="15" spans="1:20" x14ac:dyDescent="0.25">
      <c r="A15" s="50" t="s">
        <v>145</v>
      </c>
      <c r="B15" s="57" t="s">
        <v>139</v>
      </c>
      <c r="C15" s="53" t="s">
        <v>139</v>
      </c>
      <c r="D15" s="49">
        <v>123</v>
      </c>
      <c r="E15" s="71">
        <v>152</v>
      </c>
      <c r="F15" s="58" t="s">
        <v>139</v>
      </c>
      <c r="G15" s="52">
        <v>1</v>
      </c>
      <c r="H15" s="56">
        <f t="shared" si="1"/>
        <v>0.23577235772357724</v>
      </c>
      <c r="T15" s="73"/>
    </row>
    <row r="16" spans="1:20" x14ac:dyDescent="0.25">
      <c r="A16" s="50" t="s">
        <v>59</v>
      </c>
      <c r="B16" s="42">
        <v>3276</v>
      </c>
      <c r="C16" s="43">
        <v>3212</v>
      </c>
      <c r="D16" s="44">
        <v>3230</v>
      </c>
      <c r="E16" s="71">
        <v>3084</v>
      </c>
      <c r="F16" s="51">
        <f t="shared" ref="F16:F31" si="3">(C16-B16)/B16</f>
        <v>-1.9536019536019536E-2</v>
      </c>
      <c r="G16" s="52">
        <f t="shared" ref="G16:G64" si="4">(D16-C16)/C16</f>
        <v>5.6039850560398504E-3</v>
      </c>
      <c r="H16" s="48">
        <f t="shared" si="1"/>
        <v>-4.5201238390092879E-2</v>
      </c>
    </row>
    <row r="17" spans="1:8" x14ac:dyDescent="0.25">
      <c r="A17" s="50" t="s">
        <v>146</v>
      </c>
      <c r="B17" s="42">
        <v>261</v>
      </c>
      <c r="C17" s="43">
        <v>267</v>
      </c>
      <c r="D17" s="49">
        <v>214</v>
      </c>
      <c r="E17" s="71">
        <v>174</v>
      </c>
      <c r="F17" s="46">
        <f t="shared" si="3"/>
        <v>2.2988505747126436E-2</v>
      </c>
      <c r="G17" s="47">
        <f t="shared" si="4"/>
        <v>-0.19850187265917604</v>
      </c>
      <c r="H17" s="48">
        <f t="shared" si="1"/>
        <v>-0.18691588785046728</v>
      </c>
    </row>
    <row r="18" spans="1:8" x14ac:dyDescent="0.25">
      <c r="A18" s="50" t="s">
        <v>147</v>
      </c>
      <c r="B18" s="42">
        <v>118</v>
      </c>
      <c r="C18" s="43">
        <v>186</v>
      </c>
      <c r="D18" s="49">
        <v>202</v>
      </c>
      <c r="E18" s="71">
        <v>206</v>
      </c>
      <c r="F18" s="46">
        <f t="shared" si="3"/>
        <v>0.57627118644067798</v>
      </c>
      <c r="G18" s="52">
        <f t="shared" si="4"/>
        <v>8.6021505376344093E-2</v>
      </c>
      <c r="H18" s="56">
        <f t="shared" si="1"/>
        <v>1.9801980198019802E-2</v>
      </c>
    </row>
    <row r="19" spans="1:8" x14ac:dyDescent="0.25">
      <c r="A19" s="50" t="s">
        <v>148</v>
      </c>
      <c r="B19" s="42">
        <v>200</v>
      </c>
      <c r="C19" s="43">
        <v>146</v>
      </c>
      <c r="D19" s="49">
        <v>141</v>
      </c>
      <c r="E19" s="71">
        <v>114</v>
      </c>
      <c r="F19" s="51">
        <f t="shared" si="3"/>
        <v>-0.27</v>
      </c>
      <c r="G19" s="47">
        <f t="shared" si="4"/>
        <v>-3.4246575342465752E-2</v>
      </c>
      <c r="H19" s="48">
        <f t="shared" si="1"/>
        <v>-0.19148936170212766</v>
      </c>
    </row>
    <row r="20" spans="1:8" x14ac:dyDescent="0.25">
      <c r="A20" s="50" t="s">
        <v>149</v>
      </c>
      <c r="B20" s="42">
        <v>177</v>
      </c>
      <c r="C20" s="43">
        <v>270</v>
      </c>
      <c r="D20" s="49">
        <v>284</v>
      </c>
      <c r="E20" s="71">
        <v>235</v>
      </c>
      <c r="F20" s="46">
        <f t="shared" si="3"/>
        <v>0.52542372881355937</v>
      </c>
      <c r="G20" s="52">
        <f t="shared" si="4"/>
        <v>5.185185185185185E-2</v>
      </c>
      <c r="H20" s="48">
        <f t="shared" si="1"/>
        <v>-0.17253521126760563</v>
      </c>
    </row>
    <row r="21" spans="1:8" x14ac:dyDescent="0.25">
      <c r="A21" s="50" t="s">
        <v>55</v>
      </c>
      <c r="B21" s="42">
        <v>42523</v>
      </c>
      <c r="C21" s="43">
        <v>38978</v>
      </c>
      <c r="D21" s="44">
        <v>36856</v>
      </c>
      <c r="E21" s="71">
        <v>33945</v>
      </c>
      <c r="F21" s="51">
        <f t="shared" si="3"/>
        <v>-8.3366648637208093E-2</v>
      </c>
      <c r="G21" s="47">
        <f t="shared" si="4"/>
        <v>-5.444096669916363E-2</v>
      </c>
      <c r="H21" s="48">
        <f t="shared" si="1"/>
        <v>-7.8983069242457127E-2</v>
      </c>
    </row>
    <row r="22" spans="1:8" x14ac:dyDescent="0.25">
      <c r="A22" s="50" t="s">
        <v>150</v>
      </c>
      <c r="B22" s="42">
        <v>7</v>
      </c>
      <c r="C22" s="43">
        <v>0</v>
      </c>
      <c r="D22" s="53" t="s">
        <v>139</v>
      </c>
      <c r="E22" s="72" t="s">
        <v>139</v>
      </c>
      <c r="F22" s="51">
        <f t="shared" si="3"/>
        <v>-1</v>
      </c>
      <c r="G22" s="59" t="s">
        <v>139</v>
      </c>
      <c r="H22" s="54" t="s">
        <v>139</v>
      </c>
    </row>
    <row r="23" spans="1:8" x14ac:dyDescent="0.25">
      <c r="A23" s="50" t="s">
        <v>151</v>
      </c>
      <c r="B23" s="42">
        <v>149</v>
      </c>
      <c r="C23" s="43">
        <v>140</v>
      </c>
      <c r="D23" s="49">
        <v>144</v>
      </c>
      <c r="E23" s="71">
        <v>170</v>
      </c>
      <c r="F23" s="51">
        <f t="shared" si="3"/>
        <v>-6.0402684563758392E-2</v>
      </c>
      <c r="G23" s="52">
        <f t="shared" si="4"/>
        <v>2.8571428571428571E-2</v>
      </c>
      <c r="H23" s="56">
        <f t="shared" si="1"/>
        <v>0.18055555555555555</v>
      </c>
    </row>
    <row r="24" spans="1:8" x14ac:dyDescent="0.25">
      <c r="A24" s="50" t="s">
        <v>152</v>
      </c>
      <c r="B24" s="42">
        <v>4670</v>
      </c>
      <c r="C24" s="43">
        <v>5152</v>
      </c>
      <c r="D24" s="44">
        <v>5160</v>
      </c>
      <c r="E24" s="71">
        <v>5372</v>
      </c>
      <c r="F24" s="46">
        <f t="shared" si="3"/>
        <v>0.10321199143468951</v>
      </c>
      <c r="G24" s="52">
        <f t="shared" si="4"/>
        <v>1.5527950310559005E-3</v>
      </c>
      <c r="H24" s="56">
        <f t="shared" si="1"/>
        <v>4.1085271317829457E-2</v>
      </c>
    </row>
    <row r="25" spans="1:8" x14ac:dyDescent="0.25">
      <c r="A25" s="50" t="s">
        <v>153</v>
      </c>
      <c r="B25" s="42">
        <v>61</v>
      </c>
      <c r="C25" s="43">
        <v>37</v>
      </c>
      <c r="D25" s="49">
        <v>55</v>
      </c>
      <c r="E25" s="71">
        <v>52</v>
      </c>
      <c r="F25" s="51">
        <f t="shared" si="3"/>
        <v>-0.39344262295081966</v>
      </c>
      <c r="G25" s="52">
        <f t="shared" si="4"/>
        <v>0.48648648648648651</v>
      </c>
      <c r="H25" s="48">
        <f t="shared" si="1"/>
        <v>-5.4545454545454543E-2</v>
      </c>
    </row>
    <row r="26" spans="1:8" x14ac:dyDescent="0.25">
      <c r="A26" s="50" t="s">
        <v>154</v>
      </c>
      <c r="B26" s="42">
        <v>1840</v>
      </c>
      <c r="C26" s="43">
        <v>1633</v>
      </c>
      <c r="D26" s="44">
        <v>1475</v>
      </c>
      <c r="E26" s="71">
        <v>1291</v>
      </c>
      <c r="F26" s="51">
        <f t="shared" si="3"/>
        <v>-0.1125</v>
      </c>
      <c r="G26" s="47">
        <f t="shared" si="4"/>
        <v>-9.6754439681567661E-2</v>
      </c>
      <c r="H26" s="48">
        <f t="shared" si="1"/>
        <v>-0.12474576271186441</v>
      </c>
    </row>
    <row r="27" spans="1:8" x14ac:dyDescent="0.25">
      <c r="A27" s="50" t="s">
        <v>155</v>
      </c>
      <c r="B27" s="42">
        <v>2906</v>
      </c>
      <c r="C27" s="43">
        <v>3002</v>
      </c>
      <c r="D27" s="44">
        <v>3480</v>
      </c>
      <c r="E27" s="71">
        <v>3431</v>
      </c>
      <c r="F27" s="46">
        <f t="shared" si="3"/>
        <v>3.3035099793530628E-2</v>
      </c>
      <c r="G27" s="52">
        <f t="shared" si="4"/>
        <v>0.15922718187874751</v>
      </c>
      <c r="H27" s="48">
        <f t="shared" si="1"/>
        <v>-1.4080459770114942E-2</v>
      </c>
    </row>
    <row r="28" spans="1:8" x14ac:dyDescent="0.25">
      <c r="A28" s="50" t="s">
        <v>156</v>
      </c>
      <c r="B28" s="42">
        <v>794</v>
      </c>
      <c r="C28" s="43">
        <v>878</v>
      </c>
      <c r="D28" s="49">
        <v>771</v>
      </c>
      <c r="E28" s="71">
        <v>759</v>
      </c>
      <c r="F28" s="46">
        <f t="shared" si="3"/>
        <v>0.10579345088161209</v>
      </c>
      <c r="G28" s="47">
        <f t="shared" si="4"/>
        <v>-0.12186788154897495</v>
      </c>
      <c r="H28" s="48">
        <f t="shared" si="1"/>
        <v>-1.556420233463035E-2</v>
      </c>
    </row>
    <row r="29" spans="1:8" x14ac:dyDescent="0.25">
      <c r="A29" s="50" t="s">
        <v>157</v>
      </c>
      <c r="B29" s="42">
        <v>3739</v>
      </c>
      <c r="C29" s="43">
        <v>4149</v>
      </c>
      <c r="D29" s="44">
        <v>4286</v>
      </c>
      <c r="E29" s="71">
        <v>4446</v>
      </c>
      <c r="F29" s="46">
        <f t="shared" si="3"/>
        <v>0.10965498796469644</v>
      </c>
      <c r="G29" s="52">
        <f t="shared" si="4"/>
        <v>3.302000482043866E-2</v>
      </c>
      <c r="H29" s="56">
        <f t="shared" si="1"/>
        <v>3.7330844610359307E-2</v>
      </c>
    </row>
    <row r="30" spans="1:8" x14ac:dyDescent="0.25">
      <c r="A30" s="50" t="s">
        <v>158</v>
      </c>
      <c r="B30" s="42">
        <v>789</v>
      </c>
      <c r="C30" s="43">
        <v>761</v>
      </c>
      <c r="D30" s="49">
        <v>828</v>
      </c>
      <c r="E30" s="71">
        <v>747</v>
      </c>
      <c r="F30" s="51">
        <f t="shared" si="3"/>
        <v>-3.5487959442332066E-2</v>
      </c>
      <c r="G30" s="52">
        <f t="shared" si="4"/>
        <v>8.8042049934296984E-2</v>
      </c>
      <c r="H30" s="60">
        <f t="shared" si="1"/>
        <v>-9.7826086956521743E-2</v>
      </c>
    </row>
    <row r="31" spans="1:8" x14ac:dyDescent="0.25">
      <c r="A31" s="50" t="s">
        <v>159</v>
      </c>
      <c r="B31" s="42">
        <v>10283</v>
      </c>
      <c r="C31" s="43">
        <v>8404</v>
      </c>
      <c r="D31" s="44">
        <v>12548</v>
      </c>
      <c r="E31" s="71">
        <v>14385</v>
      </c>
      <c r="F31" s="51">
        <f t="shared" si="3"/>
        <v>-0.18272877564912962</v>
      </c>
      <c r="G31" s="52">
        <f t="shared" si="4"/>
        <v>0.49309852451213709</v>
      </c>
      <c r="H31" s="56">
        <f t="shared" si="1"/>
        <v>0.14639783232387632</v>
      </c>
    </row>
    <row r="32" spans="1:8" x14ac:dyDescent="0.25">
      <c r="A32" s="50" t="s">
        <v>160</v>
      </c>
      <c r="B32" s="61" t="s">
        <v>139</v>
      </c>
      <c r="C32" s="53" t="s">
        <v>139</v>
      </c>
      <c r="D32" s="49">
        <v>217</v>
      </c>
      <c r="E32" s="71">
        <v>129</v>
      </c>
      <c r="F32" s="58" t="s">
        <v>139</v>
      </c>
      <c r="G32" s="52">
        <v>1</v>
      </c>
      <c r="H32" s="60">
        <f t="shared" si="1"/>
        <v>-0.40552995391705071</v>
      </c>
    </row>
    <row r="33" spans="1:8" x14ac:dyDescent="0.25">
      <c r="A33" s="50" t="s">
        <v>161</v>
      </c>
      <c r="B33" s="42">
        <v>3151</v>
      </c>
      <c r="C33" s="43">
        <v>3234</v>
      </c>
      <c r="D33" s="44">
        <v>3003</v>
      </c>
      <c r="E33" s="71">
        <v>2684</v>
      </c>
      <c r="F33" s="46">
        <f t="shared" ref="F33:G37" si="5">(C33-B33)/B33</f>
        <v>2.6340844176451921E-2</v>
      </c>
      <c r="G33" s="47">
        <f t="shared" si="5"/>
        <v>-7.1428571428571425E-2</v>
      </c>
      <c r="H33" s="48">
        <f t="shared" si="1"/>
        <v>-0.10622710622710622</v>
      </c>
    </row>
    <row r="34" spans="1:8" x14ac:dyDescent="0.25">
      <c r="A34" s="50" t="s">
        <v>51</v>
      </c>
      <c r="B34" s="42">
        <v>8985</v>
      </c>
      <c r="C34" s="43">
        <v>7897</v>
      </c>
      <c r="D34" s="44">
        <v>6468</v>
      </c>
      <c r="E34" s="71">
        <v>6970</v>
      </c>
      <c r="F34" s="51">
        <f t="shared" si="5"/>
        <v>-0.12109070673344463</v>
      </c>
      <c r="G34" s="47">
        <f t="shared" si="5"/>
        <v>-0.18095479295935166</v>
      </c>
      <c r="H34" s="56">
        <f t="shared" si="1"/>
        <v>7.7612863327149048E-2</v>
      </c>
    </row>
    <row r="35" spans="1:8" x14ac:dyDescent="0.25">
      <c r="A35" s="50" t="s">
        <v>162</v>
      </c>
      <c r="B35" s="42">
        <v>218</v>
      </c>
      <c r="C35" s="43">
        <v>799</v>
      </c>
      <c r="D35" s="44">
        <v>1027</v>
      </c>
      <c r="E35" s="71">
        <v>911</v>
      </c>
      <c r="F35" s="46">
        <f t="shared" si="5"/>
        <v>2.665137614678899</v>
      </c>
      <c r="G35" s="52">
        <f t="shared" si="5"/>
        <v>0.28535669586983731</v>
      </c>
      <c r="H35" s="48">
        <f t="shared" si="1"/>
        <v>-0.11295034079844206</v>
      </c>
    </row>
    <row r="36" spans="1:8" x14ac:dyDescent="0.25">
      <c r="A36" s="50" t="s">
        <v>163</v>
      </c>
      <c r="B36" s="42">
        <v>2941</v>
      </c>
      <c r="C36" s="43">
        <v>4577</v>
      </c>
      <c r="D36" s="44">
        <v>6266</v>
      </c>
      <c r="E36" s="71">
        <v>6845</v>
      </c>
      <c r="F36" s="46">
        <f t="shared" si="5"/>
        <v>0.55627337640258412</v>
      </c>
      <c r="G36" s="52">
        <f t="shared" si="5"/>
        <v>0.36901900808389776</v>
      </c>
      <c r="H36" s="56">
        <f t="shared" si="1"/>
        <v>9.2403447175231412E-2</v>
      </c>
    </row>
    <row r="37" spans="1:8" x14ac:dyDescent="0.25">
      <c r="A37" s="50" t="s">
        <v>164</v>
      </c>
      <c r="B37" s="42">
        <v>2394</v>
      </c>
      <c r="C37" s="43">
        <v>2401</v>
      </c>
      <c r="D37" s="44">
        <v>2395</v>
      </c>
      <c r="E37" s="71">
        <v>2489</v>
      </c>
      <c r="F37" s="46">
        <f t="shared" si="5"/>
        <v>2.9239766081871343E-3</v>
      </c>
      <c r="G37" s="47">
        <f t="shared" si="5"/>
        <v>-2.4989587671803417E-3</v>
      </c>
      <c r="H37" s="56">
        <f t="shared" si="1"/>
        <v>3.9248434237995823E-2</v>
      </c>
    </row>
    <row r="38" spans="1:8" x14ac:dyDescent="0.25">
      <c r="A38" s="50" t="s">
        <v>165</v>
      </c>
      <c r="B38" s="42">
        <v>261</v>
      </c>
      <c r="C38" s="43">
        <v>338</v>
      </c>
      <c r="D38" s="53" t="s">
        <v>139</v>
      </c>
      <c r="E38" s="54" t="s">
        <v>139</v>
      </c>
      <c r="F38" s="55">
        <f>(C38-B38)/B38</f>
        <v>0.2950191570881226</v>
      </c>
      <c r="G38" s="53" t="s">
        <v>139</v>
      </c>
      <c r="H38" s="54" t="s">
        <v>139</v>
      </c>
    </row>
    <row r="39" spans="1:8" x14ac:dyDescent="0.25">
      <c r="A39" s="50" t="s">
        <v>166</v>
      </c>
      <c r="B39" s="61" t="s">
        <v>139</v>
      </c>
      <c r="C39" s="53" t="s">
        <v>139</v>
      </c>
      <c r="D39" s="44">
        <v>1292</v>
      </c>
      <c r="E39" s="45">
        <v>1351</v>
      </c>
      <c r="F39" s="58" t="s">
        <v>139</v>
      </c>
      <c r="G39" s="52">
        <v>1</v>
      </c>
      <c r="H39" s="62">
        <f t="shared" si="1"/>
        <v>4.5665634674922601E-2</v>
      </c>
    </row>
    <row r="40" spans="1:8" x14ac:dyDescent="0.25">
      <c r="A40" s="50" t="s">
        <v>167</v>
      </c>
      <c r="B40" s="42">
        <v>669</v>
      </c>
      <c r="C40" s="43">
        <v>848</v>
      </c>
      <c r="D40" s="49">
        <v>773</v>
      </c>
      <c r="E40" s="45">
        <v>773</v>
      </c>
      <c r="F40" s="46">
        <f t="shared" ref="F40:F64" si="6">(C40-B40)/B40</f>
        <v>0.26756352765321373</v>
      </c>
      <c r="G40" s="47">
        <f t="shared" si="4"/>
        <v>-8.8443396226415089E-2</v>
      </c>
      <c r="H40" s="56">
        <f t="shared" si="1"/>
        <v>0</v>
      </c>
    </row>
    <row r="41" spans="1:8" x14ac:dyDescent="0.25">
      <c r="A41" s="50" t="s">
        <v>168</v>
      </c>
      <c r="B41" s="42">
        <v>436</v>
      </c>
      <c r="C41" s="43">
        <v>457</v>
      </c>
      <c r="D41" s="49">
        <v>528</v>
      </c>
      <c r="E41" s="45">
        <v>564</v>
      </c>
      <c r="F41" s="46">
        <f t="shared" si="6"/>
        <v>4.8165137614678902E-2</v>
      </c>
      <c r="G41" s="52">
        <f t="shared" si="4"/>
        <v>0.15536105032822758</v>
      </c>
      <c r="H41" s="56">
        <f t="shared" si="1"/>
        <v>6.8181818181818177E-2</v>
      </c>
    </row>
    <row r="42" spans="1:8" x14ac:dyDescent="0.25">
      <c r="A42" s="50" t="s">
        <v>169</v>
      </c>
      <c r="B42" s="42">
        <v>1042</v>
      </c>
      <c r="C42" s="43">
        <v>1215</v>
      </c>
      <c r="D42" s="44">
        <v>1170</v>
      </c>
      <c r="E42" s="45">
        <v>1157</v>
      </c>
      <c r="F42" s="46">
        <f t="shared" si="6"/>
        <v>0.16602687140115163</v>
      </c>
      <c r="G42" s="47">
        <f t="shared" si="4"/>
        <v>-3.7037037037037035E-2</v>
      </c>
      <c r="H42" s="48">
        <f t="shared" si="1"/>
        <v>-1.1111111111111112E-2</v>
      </c>
    </row>
    <row r="43" spans="1:8" x14ac:dyDescent="0.25">
      <c r="A43" s="50" t="s">
        <v>170</v>
      </c>
      <c r="B43" s="42">
        <v>9362</v>
      </c>
      <c r="C43" s="43">
        <v>14592</v>
      </c>
      <c r="D43" s="44">
        <v>21348</v>
      </c>
      <c r="E43" s="45">
        <v>22069</v>
      </c>
      <c r="F43" s="46">
        <f t="shared" si="6"/>
        <v>0.5586413159581286</v>
      </c>
      <c r="G43" s="52">
        <f t="shared" si="4"/>
        <v>0.46299342105263158</v>
      </c>
      <c r="H43" s="56">
        <f t="shared" si="1"/>
        <v>3.3773655611766908E-2</v>
      </c>
    </row>
    <row r="44" spans="1:8" x14ac:dyDescent="0.25">
      <c r="A44" s="50" t="s">
        <v>171</v>
      </c>
      <c r="B44" s="42">
        <v>5288</v>
      </c>
      <c r="C44" s="43">
        <v>5120</v>
      </c>
      <c r="D44" s="44">
        <v>4878</v>
      </c>
      <c r="E44" s="45">
        <v>4784</v>
      </c>
      <c r="F44" s="51">
        <f t="shared" si="6"/>
        <v>-3.1770045385779121E-2</v>
      </c>
      <c r="G44" s="47">
        <f t="shared" si="4"/>
        <v>-4.7265624999999999E-2</v>
      </c>
      <c r="H44" s="48">
        <f t="shared" si="1"/>
        <v>-1.9270192701927018E-2</v>
      </c>
    </row>
    <row r="45" spans="1:8" x14ac:dyDescent="0.25">
      <c r="A45" s="50" t="s">
        <v>172</v>
      </c>
      <c r="B45" s="42">
        <v>7673</v>
      </c>
      <c r="C45" s="43">
        <v>8428</v>
      </c>
      <c r="D45" s="44">
        <v>9602</v>
      </c>
      <c r="E45" s="45">
        <v>10191</v>
      </c>
      <c r="F45" s="46">
        <f t="shared" si="6"/>
        <v>9.8396976410791079E-2</v>
      </c>
      <c r="G45" s="52">
        <f t="shared" si="4"/>
        <v>0.13929757949691504</v>
      </c>
      <c r="H45" s="56">
        <f t="shared" si="1"/>
        <v>6.134138721099771E-2</v>
      </c>
    </row>
    <row r="46" spans="1:8" x14ac:dyDescent="0.25">
      <c r="A46" s="50" t="s">
        <v>54</v>
      </c>
      <c r="B46" s="42">
        <v>447</v>
      </c>
      <c r="C46" s="43">
        <v>459</v>
      </c>
      <c r="D46" s="49">
        <v>409</v>
      </c>
      <c r="E46" s="45">
        <v>422</v>
      </c>
      <c r="F46" s="46">
        <f t="shared" si="6"/>
        <v>2.6845637583892617E-2</v>
      </c>
      <c r="G46" s="47">
        <f t="shared" si="4"/>
        <v>-0.10893246187363835</v>
      </c>
      <c r="H46" s="56">
        <f t="shared" si="1"/>
        <v>3.1784841075794622E-2</v>
      </c>
    </row>
    <row r="47" spans="1:8" x14ac:dyDescent="0.25">
      <c r="A47" s="50" t="s">
        <v>173</v>
      </c>
      <c r="B47" s="42">
        <v>657</v>
      </c>
      <c r="C47" s="43">
        <v>634</v>
      </c>
      <c r="D47" s="49">
        <v>653</v>
      </c>
      <c r="E47" s="45">
        <v>615</v>
      </c>
      <c r="F47" s="51">
        <f t="shared" si="6"/>
        <v>-3.5007610350076102E-2</v>
      </c>
      <c r="G47" s="52">
        <f t="shared" si="4"/>
        <v>2.996845425867508E-2</v>
      </c>
      <c r="H47" s="48">
        <f t="shared" si="1"/>
        <v>-5.8192955589586523E-2</v>
      </c>
    </row>
    <row r="48" spans="1:8" x14ac:dyDescent="0.25">
      <c r="A48" s="50" t="s">
        <v>174</v>
      </c>
      <c r="B48" s="42">
        <v>178</v>
      </c>
      <c r="C48" s="43">
        <v>158</v>
      </c>
      <c r="D48" s="49">
        <v>112</v>
      </c>
      <c r="E48" s="45">
        <v>83</v>
      </c>
      <c r="F48" s="51">
        <f t="shared" si="6"/>
        <v>-0.11235955056179775</v>
      </c>
      <c r="G48" s="47">
        <f t="shared" si="4"/>
        <v>-0.29113924050632911</v>
      </c>
      <c r="H48" s="48">
        <f t="shared" si="1"/>
        <v>-0.25892857142857145</v>
      </c>
    </row>
    <row r="49" spans="1:8" x14ac:dyDescent="0.25">
      <c r="A49" s="50" t="s">
        <v>175</v>
      </c>
      <c r="B49" s="42">
        <v>6362</v>
      </c>
      <c r="C49" s="43">
        <v>6563</v>
      </c>
      <c r="D49" s="44">
        <v>6074</v>
      </c>
      <c r="E49" s="45">
        <v>5311</v>
      </c>
      <c r="F49" s="46">
        <f t="shared" si="6"/>
        <v>3.159383841559258E-2</v>
      </c>
      <c r="G49" s="47">
        <f t="shared" si="4"/>
        <v>-7.4508608867895773E-2</v>
      </c>
      <c r="H49" s="48">
        <f t="shared" si="1"/>
        <v>-0.12561738557787291</v>
      </c>
    </row>
    <row r="50" spans="1:8" x14ac:dyDescent="0.25">
      <c r="A50" s="50" t="s">
        <v>176</v>
      </c>
      <c r="B50" s="42">
        <v>461</v>
      </c>
      <c r="C50" s="43">
        <v>428</v>
      </c>
      <c r="D50" s="49">
        <v>477</v>
      </c>
      <c r="E50" s="45">
        <v>349</v>
      </c>
      <c r="F50" s="51">
        <f t="shared" si="6"/>
        <v>-7.1583514099783085E-2</v>
      </c>
      <c r="G50" s="52">
        <f t="shared" si="4"/>
        <v>0.11448598130841121</v>
      </c>
      <c r="H50" s="48">
        <f t="shared" si="1"/>
        <v>-0.26834381551362685</v>
      </c>
    </row>
    <row r="51" spans="1:8" x14ac:dyDescent="0.25">
      <c r="A51" s="50" t="s">
        <v>177</v>
      </c>
      <c r="B51" s="42">
        <v>438</v>
      </c>
      <c r="C51" s="43">
        <v>509</v>
      </c>
      <c r="D51" s="49">
        <v>560</v>
      </c>
      <c r="E51" s="45">
        <v>591</v>
      </c>
      <c r="F51" s="46">
        <f t="shared" si="6"/>
        <v>0.16210045662100456</v>
      </c>
      <c r="G51" s="52">
        <f t="shared" si="4"/>
        <v>0.10019646365422397</v>
      </c>
      <c r="H51" s="62">
        <f t="shared" si="1"/>
        <v>5.5357142857142855E-2</v>
      </c>
    </row>
    <row r="52" spans="1:8" x14ac:dyDescent="0.25">
      <c r="A52" s="50" t="s">
        <v>178</v>
      </c>
      <c r="B52" s="42">
        <v>1301</v>
      </c>
      <c r="C52" s="43">
        <v>1438</v>
      </c>
      <c r="D52" s="44">
        <v>1704</v>
      </c>
      <c r="E52" s="45">
        <v>1814</v>
      </c>
      <c r="F52" s="46">
        <f t="shared" si="6"/>
        <v>0.10530361260568794</v>
      </c>
      <c r="G52" s="52">
        <f t="shared" si="4"/>
        <v>0.18497913769123783</v>
      </c>
      <c r="H52" s="56">
        <f t="shared" si="1"/>
        <v>6.455399061032864E-2</v>
      </c>
    </row>
    <row r="53" spans="1:8" x14ac:dyDescent="0.25">
      <c r="A53" s="50" t="s">
        <v>179</v>
      </c>
      <c r="B53" s="42">
        <v>5580</v>
      </c>
      <c r="C53" s="43">
        <v>7036</v>
      </c>
      <c r="D53" s="44">
        <v>8412</v>
      </c>
      <c r="E53" s="45">
        <v>9426</v>
      </c>
      <c r="F53" s="46">
        <f t="shared" si="6"/>
        <v>0.26093189964157704</v>
      </c>
      <c r="G53" s="52">
        <f t="shared" si="4"/>
        <v>0.19556566230812961</v>
      </c>
      <c r="H53" s="56">
        <f t="shared" si="1"/>
        <v>0.12054208273894436</v>
      </c>
    </row>
    <row r="54" spans="1:8" x14ac:dyDescent="0.25">
      <c r="A54" s="50" t="s">
        <v>57</v>
      </c>
      <c r="B54" s="42">
        <v>12520</v>
      </c>
      <c r="C54" s="43">
        <v>12616</v>
      </c>
      <c r="D54" s="44">
        <v>12749</v>
      </c>
      <c r="E54" s="45">
        <v>12578</v>
      </c>
      <c r="F54" s="46">
        <f t="shared" si="6"/>
        <v>7.6677316293929714E-3</v>
      </c>
      <c r="G54" s="52">
        <f t="shared" si="4"/>
        <v>1.0542168674698794E-2</v>
      </c>
      <c r="H54" s="48">
        <f t="shared" si="1"/>
        <v>-1.3412816691505217E-2</v>
      </c>
    </row>
    <row r="55" spans="1:8" x14ac:dyDescent="0.25">
      <c r="A55" s="50" t="s">
        <v>39</v>
      </c>
      <c r="B55" s="42">
        <v>18175</v>
      </c>
      <c r="C55" s="43">
        <v>15143</v>
      </c>
      <c r="D55" s="44">
        <v>15676</v>
      </c>
      <c r="E55" s="45">
        <v>15861</v>
      </c>
      <c r="F55" s="51">
        <f t="shared" si="6"/>
        <v>-0.16682255845942229</v>
      </c>
      <c r="G55" s="52">
        <f t="shared" si="4"/>
        <v>3.5197781153007993E-2</v>
      </c>
      <c r="H55" s="56">
        <f t="shared" si="1"/>
        <v>1.1801479969379945E-2</v>
      </c>
    </row>
    <row r="56" spans="1:8" x14ac:dyDescent="0.25">
      <c r="A56" s="50" t="s">
        <v>180</v>
      </c>
      <c r="B56" s="42">
        <v>148</v>
      </c>
      <c r="C56" s="43">
        <v>124</v>
      </c>
      <c r="D56" s="49">
        <v>166</v>
      </c>
      <c r="E56" s="45">
        <v>144</v>
      </c>
      <c r="F56" s="51">
        <f t="shared" si="6"/>
        <v>-0.16216216216216217</v>
      </c>
      <c r="G56" s="52">
        <f t="shared" si="4"/>
        <v>0.33870967741935482</v>
      </c>
      <c r="H56" s="48">
        <f t="shared" si="1"/>
        <v>-0.13253012048192772</v>
      </c>
    </row>
    <row r="57" spans="1:8" x14ac:dyDescent="0.25">
      <c r="A57" s="50" t="s">
        <v>52</v>
      </c>
      <c r="B57" s="42">
        <v>8173</v>
      </c>
      <c r="C57" s="43">
        <v>9198</v>
      </c>
      <c r="D57" s="44">
        <v>9524</v>
      </c>
      <c r="E57" s="45">
        <v>10529</v>
      </c>
      <c r="F57" s="46">
        <f t="shared" si="6"/>
        <v>0.12541294506301237</v>
      </c>
      <c r="G57" s="52">
        <f t="shared" si="4"/>
        <v>3.5442487497282016E-2</v>
      </c>
      <c r="H57" s="62">
        <f t="shared" si="1"/>
        <v>0.10552288954220916</v>
      </c>
    </row>
    <row r="58" spans="1:8" x14ac:dyDescent="0.25">
      <c r="A58" s="50" t="s">
        <v>181</v>
      </c>
      <c r="B58" s="42">
        <v>517</v>
      </c>
      <c r="C58" s="43">
        <v>640</v>
      </c>
      <c r="D58" s="49">
        <v>751</v>
      </c>
      <c r="E58" s="45">
        <v>659</v>
      </c>
      <c r="F58" s="46">
        <f t="shared" si="6"/>
        <v>0.23791102514506771</v>
      </c>
      <c r="G58" s="52">
        <f t="shared" si="4"/>
        <v>0.17343749999999999</v>
      </c>
      <c r="H58" s="48">
        <f t="shared" si="1"/>
        <v>-0.12250332889480692</v>
      </c>
    </row>
    <row r="59" spans="1:8" x14ac:dyDescent="0.25">
      <c r="A59" s="50" t="s">
        <v>182</v>
      </c>
      <c r="B59" s="42">
        <v>309</v>
      </c>
      <c r="C59" s="43">
        <v>281</v>
      </c>
      <c r="D59" s="49">
        <v>283</v>
      </c>
      <c r="E59" s="45">
        <v>258</v>
      </c>
      <c r="F59" s="51">
        <f t="shared" si="6"/>
        <v>-9.0614886731391592E-2</v>
      </c>
      <c r="G59" s="52">
        <f t="shared" si="4"/>
        <v>7.1174377224199285E-3</v>
      </c>
      <c r="H59" s="48">
        <f t="shared" si="1"/>
        <v>-8.8339222614840993E-2</v>
      </c>
    </row>
    <row r="60" spans="1:8" x14ac:dyDescent="0.25">
      <c r="A60" s="50" t="s">
        <v>183</v>
      </c>
      <c r="B60" s="42">
        <v>717</v>
      </c>
      <c r="C60" s="43">
        <v>710</v>
      </c>
      <c r="D60" s="49">
        <v>698</v>
      </c>
      <c r="E60" s="45">
        <v>773</v>
      </c>
      <c r="F60" s="51">
        <f t="shared" si="6"/>
        <v>-9.7629009762900971E-3</v>
      </c>
      <c r="G60" s="47">
        <f t="shared" si="4"/>
        <v>-1.6901408450704224E-2</v>
      </c>
      <c r="H60" s="56">
        <f t="shared" si="1"/>
        <v>0.10744985673352435</v>
      </c>
    </row>
    <row r="61" spans="1:8" x14ac:dyDescent="0.25">
      <c r="A61" s="50" t="s">
        <v>184</v>
      </c>
      <c r="B61" s="42">
        <v>152</v>
      </c>
      <c r="C61" s="43">
        <v>184</v>
      </c>
      <c r="D61" s="49">
        <v>145</v>
      </c>
      <c r="E61" s="45">
        <v>159</v>
      </c>
      <c r="F61" s="46">
        <f t="shared" si="6"/>
        <v>0.21052631578947367</v>
      </c>
      <c r="G61" s="47">
        <f t="shared" si="4"/>
        <v>-0.21195652173913043</v>
      </c>
      <c r="H61" s="56">
        <f t="shared" si="1"/>
        <v>9.6551724137931033E-2</v>
      </c>
    </row>
    <row r="62" spans="1:8" x14ac:dyDescent="0.25">
      <c r="A62" s="50" t="s">
        <v>185</v>
      </c>
      <c r="B62" s="42">
        <v>2715</v>
      </c>
      <c r="C62" s="43">
        <v>2619</v>
      </c>
      <c r="D62" s="44">
        <v>3038</v>
      </c>
      <c r="E62" s="45">
        <v>3339</v>
      </c>
      <c r="F62" s="51">
        <f t="shared" si="6"/>
        <v>-3.535911602209945E-2</v>
      </c>
      <c r="G62" s="52">
        <f t="shared" si="4"/>
        <v>0.15998472699503627</v>
      </c>
      <c r="H62" s="56">
        <f t="shared" si="1"/>
        <v>9.9078341013824886E-2</v>
      </c>
    </row>
    <row r="63" spans="1:8" x14ac:dyDescent="0.25">
      <c r="A63" s="50" t="s">
        <v>186</v>
      </c>
      <c r="B63" s="42">
        <v>796</v>
      </c>
      <c r="C63" s="43">
        <v>818</v>
      </c>
      <c r="D63" s="49">
        <v>823</v>
      </c>
      <c r="E63" s="45">
        <v>737</v>
      </c>
      <c r="F63" s="46">
        <f t="shared" si="6"/>
        <v>2.7638190954773871E-2</v>
      </c>
      <c r="G63" s="52">
        <f t="shared" si="4"/>
        <v>6.1124694376528121E-3</v>
      </c>
      <c r="H63" s="48">
        <f t="shared" si="1"/>
        <v>-0.10449574726609964</v>
      </c>
    </row>
    <row r="64" spans="1:8" ht="15.75" thickBot="1" x14ac:dyDescent="0.3">
      <c r="A64" s="63" t="s">
        <v>187</v>
      </c>
      <c r="B64" s="64">
        <v>189</v>
      </c>
      <c r="C64" s="65">
        <v>192</v>
      </c>
      <c r="D64" s="66">
        <v>184</v>
      </c>
      <c r="E64" s="45">
        <v>221</v>
      </c>
      <c r="F64" s="67">
        <f t="shared" si="6"/>
        <v>1.5873015873015872E-2</v>
      </c>
      <c r="G64" s="68">
        <f t="shared" si="4"/>
        <v>-4.1666666666666664E-2</v>
      </c>
      <c r="H64" s="70">
        <f t="shared" si="1"/>
        <v>0.20108695652173914</v>
      </c>
    </row>
    <row r="65" spans="1:8" x14ac:dyDescent="0.25">
      <c r="E65" s="45"/>
    </row>
    <row r="66" spans="1:8" ht="228.75" x14ac:dyDescent="0.25">
      <c r="A66" s="69" t="s">
        <v>188</v>
      </c>
      <c r="B66" s="69"/>
      <c r="C66" s="69"/>
      <c r="D66" s="69"/>
      <c r="E66" s="69"/>
      <c r="F66" s="69"/>
      <c r="G66" s="69"/>
      <c r="H66" s="69"/>
    </row>
    <row r="67" spans="1:8" x14ac:dyDescent="0.25">
      <c r="A67" s="28"/>
      <c r="B67" s="28"/>
      <c r="C67" s="28"/>
      <c r="D67" s="28"/>
      <c r="E67" s="28"/>
      <c r="F67" s="28"/>
      <c r="G67" s="28"/>
      <c r="H67" s="28"/>
    </row>
  </sheetData>
  <sortState xmlns:xlrd2="http://schemas.microsoft.com/office/spreadsheetml/2017/richdata2" ref="V3:V63">
    <sortCondition ref="V3:V63"/>
  </sortState>
  <mergeCells count="4">
    <mergeCell ref="A2:A3"/>
    <mergeCell ref="B2:E2"/>
    <mergeCell ref="F2:H2"/>
    <mergeCell ref="A1:H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0C91B265D10D4A9377533285F66068" ma:contentTypeVersion="12" ma:contentTypeDescription="Create a new document." ma:contentTypeScope="" ma:versionID="77fa988e78911f44b550696f744b96be">
  <xsd:schema xmlns:xsd="http://www.w3.org/2001/XMLSchema" xmlns:xs="http://www.w3.org/2001/XMLSchema" xmlns:p="http://schemas.microsoft.com/office/2006/metadata/properties" xmlns:ns3="2027c358-dcaf-4359-919a-23832295c2fd" xmlns:ns4="5bdd264b-10a3-482b-a36b-b6a6653e9980" targetNamespace="http://schemas.microsoft.com/office/2006/metadata/properties" ma:root="true" ma:fieldsID="eeda40f52ba98f1664733fa6b4daf960" ns3:_="" ns4:_="">
    <xsd:import namespace="2027c358-dcaf-4359-919a-23832295c2fd"/>
    <xsd:import namespace="5bdd264b-10a3-482b-a36b-b6a6653e998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7c358-dcaf-4359-919a-23832295c2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dd264b-10a3-482b-a36b-b6a6653e998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1AF181-9054-4287-9437-876E7D0318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7c358-dcaf-4359-919a-23832295c2fd"/>
    <ds:schemaRef ds:uri="5bdd264b-10a3-482b-a36b-b6a6653e99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29C4A9-9FE0-42EA-AB22-1427C4348FFC}">
  <ds:schemaRefs>
    <ds:schemaRef ds:uri="http://schemas.microsoft.com/sharepoint/v3/contenttype/forms"/>
  </ds:schemaRefs>
</ds:datastoreItem>
</file>

<file path=customXml/itemProps3.xml><?xml version="1.0" encoding="utf-8"?>
<ds:datastoreItem xmlns:ds="http://schemas.openxmlformats.org/officeDocument/2006/customXml" ds:itemID="{D02900CC-77AC-43D9-B7F5-BFFB0C3528DD}">
  <ds:schemaRefs>
    <ds:schemaRef ds:uri="http://purl.org/dc/elements/1.1/"/>
    <ds:schemaRef ds:uri="http://schemas.microsoft.com/office/2006/metadata/properties"/>
    <ds:schemaRef ds:uri="5bdd264b-10a3-482b-a36b-b6a6653e9980"/>
    <ds:schemaRef ds:uri="2027c358-dcaf-4359-919a-23832295c2fd"/>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Employment</vt:lpstr>
      <vt:lpstr>Employment (Cont.)</vt:lpstr>
      <vt:lpstr>Occ. Status</vt:lpstr>
      <vt:lpstr>Median HH Income</vt:lpstr>
      <vt:lpstr>Poverty</vt:lpstr>
      <vt:lpstr>Ed. Attainment</vt:lpstr>
      <vt:lpstr>Industry</vt:lpstr>
      <vt:lpstr>Population</vt:lpstr>
      <vt:lpstr>City Pop.</vt:lpstr>
      <vt:lpstr>Age</vt:lpstr>
      <vt:lpstr>Bus. Overview</vt:lpstr>
      <vt:lpstr>Bus. Trends</vt:lpstr>
      <vt:lpstr>School Systems</vt:lpstr>
      <vt:lpstr>Race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Shelby Brown</dc:creator>
  <cp:lastModifiedBy>Shelby Brown</cp:lastModifiedBy>
  <dcterms:created xsi:type="dcterms:W3CDTF">2021-04-02T14:37:58Z</dcterms:created>
  <dcterms:modified xsi:type="dcterms:W3CDTF">2022-08-25T14:55:39Z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0x010100EC0C91B265D10D4A9377533285F66068</vt:lpwstr>
  </property>
</Properties>
</file>